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atword\מכרז תשתיות\גרסה לפרסום עבור ניבה\"/>
    </mc:Choice>
  </mc:AlternateContent>
  <bookViews>
    <workbookView xWindow="0" yWindow="0" windowWidth="20490" windowHeight="7755" tabRatio="891" activeTab="4"/>
  </bookViews>
  <sheets>
    <sheet name="מקרא" sheetId="2" r:id="rId1"/>
    <sheet name="מע&quot;מ" sheetId="17" r:id="rId2"/>
    <sheet name="טבלה 5.1.1" sheetId="16" r:id="rId3"/>
    <sheet name="טבלה 5.1.2" sheetId="3" r:id="rId4"/>
    <sheet name="סעיף 5.2" sheetId="5" r:id="rId5"/>
    <sheet name="סעיף 5.3" sheetId="8" r:id="rId6"/>
    <sheet name="סעיף 5.4" sheetId="10" r:id="rId7"/>
    <sheet name="סעיף 5.5" sheetId="12" r:id="rId8"/>
  </sheets>
  <definedNames>
    <definedName name="_Ref266613177" localSheetId="5">'סעיף 5.3'!#REF!</definedName>
    <definedName name="_Ref403938284" localSheetId="4">'סעיף 5.2'!#REF!</definedName>
    <definedName name="_Toc345492034" localSheetId="5">'סעיף 5.3'!#REF!</definedName>
    <definedName name="_Toc54878998" localSheetId="5">'סעיף 5.3'!$B$11</definedName>
    <definedName name="_xlnm.Print_Area" localSheetId="1">'מע"מ'!$A$1:$I$6</definedName>
    <definedName name="_xlnm.Print_Area" localSheetId="0">מקרא!$A$1:$H$10</definedName>
    <definedName name="_xlnm.Print_Area" localSheetId="6">'סעיף 5.4'!$A$1:$L$38</definedName>
    <definedName name="_xlnm.Print_Titles" localSheetId="3">'טבלה 5.1.2'!$1:$5</definedName>
    <definedName name="_xlnm.Print_Titles" localSheetId="4">'סעיף 5.2'!$1:$8</definedName>
    <definedName name="_xlnm.Print_Titles" localSheetId="5">'סעיף 5.3'!$1:$7</definedName>
    <definedName name="_xlnm.Print_Titles" localSheetId="6">'סעיף 5.4'!$1:$6</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7" i="10" l="1"/>
  <c r="F37" i="10"/>
  <c r="E17" i="12" s="1"/>
  <c r="I36" i="10"/>
  <c r="F36" i="10"/>
  <c r="E16" i="12" s="1"/>
  <c r="D24" i="16" l="1"/>
  <c r="D23" i="16"/>
  <c r="D22" i="16"/>
  <c r="D21" i="16"/>
  <c r="D20" i="16"/>
  <c r="D19" i="16"/>
  <c r="D18" i="16"/>
  <c r="D17" i="16"/>
  <c r="D16" i="16"/>
  <c r="D15" i="16"/>
  <c r="D14" i="16"/>
  <c r="D13" i="16"/>
  <c r="D12" i="16"/>
  <c r="D11" i="16"/>
  <c r="D10" i="16"/>
  <c r="D9" i="16"/>
  <c r="D8" i="16"/>
  <c r="D7" i="16"/>
  <c r="D6" i="16"/>
  <c r="F31" i="10"/>
  <c r="E15" i="12" s="1"/>
  <c r="F25" i="10"/>
  <c r="F24" i="10"/>
  <c r="F23" i="10"/>
  <c r="F22" i="10"/>
  <c r="F15" i="10"/>
  <c r="E13" i="12" s="1"/>
  <c r="F8" i="10"/>
  <c r="E12" i="12" s="1"/>
  <c r="F34" i="8"/>
  <c r="F33" i="8"/>
  <c r="F32" i="8"/>
  <c r="F31" i="8"/>
  <c r="F30" i="8"/>
  <c r="F29" i="8"/>
  <c r="F28" i="8"/>
  <c r="F27" i="8"/>
  <c r="F26" i="8"/>
  <c r="F25" i="8"/>
  <c r="F24" i="8"/>
  <c r="F23" i="8"/>
  <c r="F22" i="8"/>
  <c r="F21" i="8"/>
  <c r="F20" i="8"/>
  <c r="F19" i="8"/>
  <c r="F18" i="8"/>
  <c r="F17" i="8"/>
  <c r="F16" i="8"/>
  <c r="F15" i="8"/>
  <c r="F14" i="8"/>
  <c r="F13" i="8"/>
  <c r="F12" i="8"/>
  <c r="F11" i="8"/>
  <c r="F10" i="8"/>
  <c r="F9" i="8"/>
  <c r="F37" i="8" s="1"/>
  <c r="E9" i="12" s="1"/>
  <c r="F8" i="8"/>
  <c r="E9" i="5"/>
  <c r="G9" i="5" s="1"/>
  <c r="H9" i="5" s="1"/>
  <c r="E31" i="3"/>
  <c r="E30" i="3"/>
  <c r="E29" i="3"/>
  <c r="E28" i="3"/>
  <c r="E27" i="3"/>
  <c r="E26" i="3"/>
  <c r="E25" i="3"/>
  <c r="E24" i="3"/>
  <c r="E23" i="3"/>
  <c r="E22" i="3"/>
  <c r="E21" i="3"/>
  <c r="E20" i="3"/>
  <c r="E19" i="3"/>
  <c r="E18" i="3"/>
  <c r="E17" i="3"/>
  <c r="E16" i="3"/>
  <c r="E15" i="3"/>
  <c r="E14" i="3"/>
  <c r="E13" i="3"/>
  <c r="E12" i="3"/>
  <c r="E11" i="3"/>
  <c r="E10" i="3"/>
  <c r="E9" i="3"/>
  <c r="E8" i="3"/>
  <c r="E7" i="3"/>
  <c r="E6" i="3"/>
  <c r="G4" i="17"/>
  <c r="F28" i="10" l="1"/>
  <c r="E14" i="12" s="1"/>
  <c r="K5" i="3"/>
  <c r="K5" i="16"/>
  <c r="I3" i="17"/>
  <c r="E28" i="10"/>
  <c r="I25" i="10"/>
  <c r="I24" i="10"/>
  <c r="I23" i="10"/>
  <c r="I22" i="10"/>
  <c r="H29" i="8"/>
  <c r="H28" i="8"/>
  <c r="H27" i="8"/>
  <c r="H26" i="8"/>
  <c r="H25" i="8"/>
  <c r="H24" i="8"/>
  <c r="H23" i="8"/>
  <c r="H22" i="8"/>
  <c r="H21" i="8"/>
  <c r="H20" i="8"/>
  <c r="H19" i="8"/>
  <c r="H18" i="8"/>
  <c r="H17" i="8"/>
  <c r="H16" i="8"/>
  <c r="H15" i="8"/>
  <c r="H14" i="8"/>
  <c r="H13" i="8"/>
  <c r="H12" i="8"/>
  <c r="H11" i="8"/>
  <c r="H10" i="8"/>
  <c r="H9" i="8"/>
  <c r="L27" i="5" l="1"/>
  <c r="M27" i="5"/>
  <c r="N27" i="5"/>
  <c r="O27" i="5"/>
  <c r="E33" i="5"/>
  <c r="G33" i="5" s="1"/>
  <c r="H33" i="5" s="1"/>
  <c r="E32" i="5"/>
  <c r="G32" i="5" s="1"/>
  <c r="H32" i="5" s="1"/>
  <c r="E31" i="5"/>
  <c r="G31" i="5" s="1"/>
  <c r="H31" i="5" s="1"/>
  <c r="E30" i="5"/>
  <c r="G30" i="5" s="1"/>
  <c r="H30" i="5" s="1"/>
  <c r="E29" i="5"/>
  <c r="G29" i="5" s="1"/>
  <c r="H29" i="5" s="1"/>
  <c r="E28" i="5"/>
  <c r="G28" i="5" s="1"/>
  <c r="H28" i="5" s="1"/>
  <c r="Q27" i="5" l="1"/>
  <c r="H24" i="16"/>
  <c r="H23" i="16"/>
  <c r="H22" i="16"/>
  <c r="H21" i="16"/>
  <c r="H20" i="16"/>
  <c r="H19" i="16"/>
  <c r="H18" i="16"/>
  <c r="H17" i="16"/>
  <c r="H16" i="16"/>
  <c r="H15" i="16"/>
  <c r="H14" i="16"/>
  <c r="H13" i="16"/>
  <c r="H12" i="16"/>
  <c r="H11" i="16"/>
  <c r="H10" i="16"/>
  <c r="H9" i="16"/>
  <c r="H8" i="16"/>
  <c r="H7" i="16"/>
  <c r="H6" i="16"/>
  <c r="I6" i="16" l="1"/>
  <c r="K3" i="16" s="1"/>
  <c r="E37" i="8"/>
  <c r="I31" i="10" l="1"/>
  <c r="H23" i="3" l="1"/>
  <c r="L9" i="5" l="1"/>
  <c r="M9" i="5"/>
  <c r="N9" i="5"/>
  <c r="O9" i="5"/>
  <c r="L10" i="5"/>
  <c r="M10" i="5"/>
  <c r="N10" i="5"/>
  <c r="O10" i="5"/>
  <c r="L11" i="5"/>
  <c r="M11" i="5"/>
  <c r="N11" i="5"/>
  <c r="O11" i="5"/>
  <c r="L12" i="5"/>
  <c r="M12" i="5"/>
  <c r="N12" i="5"/>
  <c r="O12" i="5"/>
  <c r="L13" i="5"/>
  <c r="M13" i="5"/>
  <c r="N13" i="5"/>
  <c r="O13" i="5"/>
  <c r="L14" i="5"/>
  <c r="M14" i="5"/>
  <c r="N14" i="5"/>
  <c r="O14" i="5"/>
  <c r="L15" i="5"/>
  <c r="M15" i="5"/>
  <c r="N15" i="5"/>
  <c r="O15" i="5"/>
  <c r="L16" i="5"/>
  <c r="M16" i="5"/>
  <c r="N16" i="5"/>
  <c r="O16" i="5"/>
  <c r="L17" i="5"/>
  <c r="M17" i="5"/>
  <c r="N17" i="5"/>
  <c r="O17" i="5"/>
  <c r="L18" i="5"/>
  <c r="M18" i="5"/>
  <c r="N18" i="5"/>
  <c r="O18" i="5"/>
  <c r="L19" i="5"/>
  <c r="M19" i="5"/>
  <c r="N19" i="5"/>
  <c r="O19" i="5"/>
  <c r="L20" i="5"/>
  <c r="M20" i="5"/>
  <c r="N20" i="5"/>
  <c r="O20" i="5"/>
  <c r="L21" i="5"/>
  <c r="M21" i="5"/>
  <c r="N21" i="5"/>
  <c r="O21" i="5"/>
  <c r="L22" i="5"/>
  <c r="M22" i="5"/>
  <c r="N22" i="5"/>
  <c r="O22" i="5"/>
  <c r="L23" i="5"/>
  <c r="M23" i="5"/>
  <c r="N23" i="5"/>
  <c r="O23" i="5"/>
  <c r="M24" i="5"/>
  <c r="N24" i="5"/>
  <c r="O24" i="5"/>
  <c r="L25" i="5"/>
  <c r="M25" i="5"/>
  <c r="N25" i="5"/>
  <c r="O25" i="5"/>
  <c r="L26" i="5"/>
  <c r="M26" i="5"/>
  <c r="N26" i="5"/>
  <c r="O26" i="5"/>
  <c r="E10" i="12"/>
  <c r="Q24" i="5" l="1"/>
  <c r="Q26" i="5"/>
  <c r="Q22" i="5"/>
  <c r="Q21" i="5"/>
  <c r="Q19" i="5"/>
  <c r="Q18" i="5"/>
  <c r="Q17" i="5"/>
  <c r="Q16" i="5"/>
  <c r="Q15" i="5"/>
  <c r="Q14" i="5"/>
  <c r="Q13" i="5"/>
  <c r="Q12" i="5"/>
  <c r="Q11" i="5"/>
  <c r="Q10" i="5"/>
  <c r="Q9" i="5"/>
  <c r="Q25" i="5"/>
  <c r="Q23" i="5"/>
  <c r="Q20" i="5"/>
  <c r="E11" i="12"/>
  <c r="H16" i="3"/>
  <c r="H17" i="3"/>
  <c r="H18" i="3"/>
  <c r="H19" i="3"/>
  <c r="H20" i="3"/>
  <c r="H21" i="3"/>
  <c r="H22" i="3"/>
  <c r="I8" i="10" l="1"/>
  <c r="I15" i="10"/>
  <c r="I5" i="10" l="1"/>
  <c r="L5" i="10" s="1"/>
  <c r="E18" i="5"/>
  <c r="E19" i="5"/>
  <c r="E20" i="5"/>
  <c r="E21" i="5"/>
  <c r="G21" i="5" s="1"/>
  <c r="H21" i="5" s="1"/>
  <c r="E22" i="5"/>
  <c r="E23" i="5"/>
  <c r="E24" i="5"/>
  <c r="E25" i="5"/>
  <c r="E26" i="5"/>
  <c r="E15" i="5"/>
  <c r="E16" i="5"/>
  <c r="E17" i="5"/>
  <c r="E27" i="5"/>
  <c r="E11" i="5"/>
  <c r="E12" i="5"/>
  <c r="E13" i="5"/>
  <c r="E14" i="5"/>
  <c r="E10" i="5"/>
  <c r="G11" i="5" l="1"/>
  <c r="H11" i="5" s="1"/>
  <c r="G12" i="5"/>
  <c r="H12" i="5" s="1"/>
  <c r="G14" i="5"/>
  <c r="H14" i="5" s="1"/>
  <c r="G17" i="5"/>
  <c r="H17" i="5" s="1"/>
  <c r="G20" i="5"/>
  <c r="H20" i="5" s="1"/>
  <c r="G24" i="5"/>
  <c r="H24" i="5" s="1"/>
  <c r="G16" i="5"/>
  <c r="H16" i="5" s="1"/>
  <c r="G25" i="5"/>
  <c r="H25" i="5" s="1"/>
  <c r="G22" i="5"/>
  <c r="H22" i="5" s="1"/>
  <c r="G18" i="5"/>
  <c r="H18" i="5" s="1"/>
  <c r="G27" i="5"/>
  <c r="H27" i="5" s="1"/>
  <c r="G10" i="5"/>
  <c r="H10" i="5" s="1"/>
  <c r="G13" i="5"/>
  <c r="H13" i="5" s="1"/>
  <c r="G15" i="5"/>
  <c r="H15" i="5" s="1"/>
  <c r="G19" i="5"/>
  <c r="H19" i="5" s="1"/>
  <c r="G23" i="5"/>
  <c r="H23" i="5" s="1"/>
  <c r="G26" i="5"/>
  <c r="H26" i="5" s="1"/>
  <c r="H36" i="5" l="1"/>
  <c r="E8" i="12" s="1"/>
  <c r="E19" i="12" s="1"/>
  <c r="H15" i="3"/>
  <c r="H14" i="3"/>
  <c r="H12" i="3"/>
  <c r="H11" i="3"/>
  <c r="H10" i="3"/>
  <c r="H9" i="3"/>
  <c r="H8" i="3"/>
  <c r="H8" i="8" l="1"/>
  <c r="I8" i="8" l="1"/>
  <c r="L3" i="8" s="1"/>
  <c r="H7" i="3" l="1"/>
  <c r="H6" i="3"/>
  <c r="G36" i="5" l="1"/>
  <c r="I6" i="3"/>
  <c r="K3" i="3" s="1"/>
</calcChain>
</file>

<file path=xl/sharedStrings.xml><?xml version="1.0" encoding="utf-8"?>
<sst xmlns="http://schemas.openxmlformats.org/spreadsheetml/2006/main" count="406" uniqueCount="351">
  <si>
    <t>סעיפים רלבנטיים במכרז</t>
  </si>
  <si>
    <t>#</t>
  </si>
  <si>
    <t>מקרא</t>
  </si>
  <si>
    <t>שדה להזנת נתונים - רשות</t>
  </si>
  <si>
    <t>שדה מחושב</t>
  </si>
  <si>
    <t>קישור (HyperLink)</t>
  </si>
  <si>
    <r>
      <t xml:space="preserve">שדה להזנת נתונים - </t>
    </r>
    <r>
      <rPr>
        <b/>
        <u/>
        <sz val="14"/>
        <color theme="1"/>
        <rFont val="Arial"/>
        <family val="2"/>
        <scheme val="minor"/>
      </rPr>
      <t>חובה</t>
    </r>
    <r>
      <rPr>
        <sz val="11"/>
        <color theme="1"/>
        <rFont val="Arial"/>
        <family val="2"/>
        <charset val="177"/>
        <scheme val="minor"/>
      </rPr>
      <t xml:space="preserve"> על המציע למלא אותו</t>
    </r>
  </si>
  <si>
    <t>בדיקה תא</t>
  </si>
  <si>
    <t>בדיקת גיליון</t>
  </si>
  <si>
    <t>סטאטוס גיליון</t>
  </si>
  <si>
    <t>תיאור השירות</t>
  </si>
  <si>
    <t>תכולה</t>
  </si>
  <si>
    <t>הערות</t>
  </si>
  <si>
    <t>העברת ציוד באותו האתר</t>
  </si>
  <si>
    <t>התקנה ידנית באתר לקוח ולא באמצעות הפצה מרחוק</t>
  </si>
  <si>
    <t>בדיקת טבלה</t>
  </si>
  <si>
    <t>רכיב עלות</t>
  </si>
  <si>
    <t>הערות והפניות לסעיפי המכרז</t>
  </si>
  <si>
    <t>אספקה</t>
  </si>
  <si>
    <t>התקנה</t>
  </si>
  <si>
    <t>סוג השירות</t>
  </si>
  <si>
    <t>תחזוקת רישוי תוכנה</t>
  </si>
  <si>
    <t>תחזוקת חומרה</t>
  </si>
  <si>
    <t>בדיקה גיליון</t>
  </si>
  <si>
    <t>שם</t>
  </si>
  <si>
    <t>הפניה למכרז</t>
  </si>
  <si>
    <t>כמות להשוואת ההצעות</t>
  </si>
  <si>
    <t>תוספת במחיר התפעול בגין מספר משתמשים</t>
  </si>
  <si>
    <t>בדיקה</t>
  </si>
  <si>
    <r>
      <t xml:space="preserve">עלות תחזוקה שנתית </t>
    </r>
    <r>
      <rPr>
        <b/>
        <u/>
        <sz val="14"/>
        <color theme="1"/>
        <rFont val="Arial"/>
        <family val="2"/>
      </rPr>
      <t>בתום</t>
    </r>
    <r>
      <rPr>
        <b/>
        <sz val="11"/>
        <color theme="1"/>
        <rFont val="Arial"/>
        <family val="2"/>
      </rPr>
      <t xml:space="preserve"> שנות האחריות
(ליח' אחת)</t>
    </r>
  </si>
  <si>
    <t>כמות</t>
  </si>
  <si>
    <t>תחזוקה</t>
  </si>
  <si>
    <t>כמות (יח')</t>
  </si>
  <si>
    <r>
      <t xml:space="preserve">בסעיף זה נדרש המציע לפרט את עלויות התפעול והתחזוקה בכל אחת מתקופות ההסכם וזאת תוך פירוט העלות של כל אחד מתחומי השירות הנדרשים במכרז ואשר מפורטים בנספח 4.0.2.1 (Service Matrix) ובשאר פרקי המכרז. 
</t>
    </r>
    <r>
      <rPr>
        <b/>
        <u/>
        <sz val="11"/>
        <color theme="1"/>
        <rFont val="Arial"/>
        <family val="2"/>
        <scheme val="minor"/>
      </rPr>
      <t>על המציע להוסיף שורות לטבלה ככל שנדרש על מנת שתכיל את כל עלויות התפעול והתחזוקה</t>
    </r>
  </si>
  <si>
    <t>מחיר IMAC ממוצע</t>
  </si>
  <si>
    <t>5.1.2.1</t>
  </si>
  <si>
    <t>5.1.2.2</t>
  </si>
  <si>
    <t>5.1.2.3</t>
  </si>
  <si>
    <t>5.1.2.4</t>
  </si>
  <si>
    <t>5.1.2.5</t>
  </si>
  <si>
    <t>5.1.2.6</t>
  </si>
  <si>
    <t>5.1.2.7</t>
  </si>
  <si>
    <t>5.1.2.8</t>
  </si>
  <si>
    <t>5.1.2.9</t>
  </si>
  <si>
    <t>5.1.2.10</t>
  </si>
  <si>
    <t>5.1.2.11</t>
  </si>
  <si>
    <t>5.1.2.12</t>
  </si>
  <si>
    <t>5.1.2.13</t>
  </si>
  <si>
    <t>5.1.2.14</t>
  </si>
  <si>
    <t>5.1.2.15</t>
  </si>
  <si>
    <t>5.1.2.16</t>
  </si>
  <si>
    <t>5.1.2.17</t>
  </si>
  <si>
    <t>5.1.2.18</t>
  </si>
  <si>
    <t>5.1.2.19</t>
  </si>
  <si>
    <t>5.1.2.20</t>
  </si>
  <si>
    <t>טבלה 5.1.2 – מחירון IMAC</t>
  </si>
  <si>
    <t>התקנת תחנת עבודה מלאה</t>
  </si>
  <si>
    <t>התקנת תחנת עבודה חלקית</t>
  </si>
  <si>
    <t>התקנת פריט ציוד היקפי (לרבות ההעברה שלו בין לקוחות באותו הבניין)</t>
  </si>
  <si>
    <t>התקנת מחשב נייד</t>
  </si>
  <si>
    <t>התקנת תוכנת מדף</t>
  </si>
  <si>
    <t>התקנת שרת פיזי</t>
  </si>
  <si>
    <t>התקנת שרת וירטואלי</t>
  </si>
  <si>
    <t>העברת בין האתרים</t>
  </si>
  <si>
    <t>סידור כבילה בתחנת עבודה כולל איגוד כבלים</t>
  </si>
  <si>
    <t>חימום נקודת תקשורת</t>
  </si>
  <si>
    <t>הכנסה של מחשב לדומיין באתר הלקוח</t>
  </si>
  <si>
    <t>התקנת Access Point</t>
  </si>
  <si>
    <t>העברת שרת / מתג / אל פסק שהנו RACK MOUNT בין אתרים</t>
  </si>
  <si>
    <t xml:space="preserve">סידור ארון קיים בגדלים עד 30U </t>
  </si>
  <si>
    <t xml:space="preserve">סידור ארון קיים בגדלים 44U </t>
  </si>
  <si>
    <t>התקנת מחשב (כולל Image במידת הצורך), מסך, מקלדת, עכבר ופריט ציוד היקפי (אחד)</t>
  </si>
  <si>
    <t>התקנת מחשב, מסך, מקלדת, עכבר</t>
  </si>
  <si>
    <t>התקנת שרת בארון, התקנת מערכת הפעלה ו/או תשתית וירטואליזציה, התקנת תוכנות אבטחת מידע ו Agents מכל סוג, חיבור לרשת, הכנסה לדומיין, קישור למערכת האחסון, קישור למערכת הגיבוי וקישור למערכות השוב והניטור השונות ב SNOC</t>
  </si>
  <si>
    <t>הקמת שרת בתשתית הוירטואלית, התקנת תוכנות אבטחת מידע ו Agents מכל סוג, חיבור לרשת, הכנסה לדומיין, קישור למערכת האחסון, קישור למערכת הגיבוי וקישור למערכות השוב והניטור השונות ב SNOC</t>
  </si>
  <si>
    <t>בהתאם לכמות</t>
  </si>
  <si>
    <t>פתיחת תקרה אקוסטית וסגירה שלה (אם נדרש), קדיחה והברגת תושבת נקודת הגישה לקיר/תקרה, חיבור נקודת הגישה לתושבת חיבור מגשר בין נקודת הגישה לנקודת רשת קיימת</t>
  </si>
  <si>
    <t>פירוק מארון השרתים / התקשורת, אריזה ושינוע לאתר אחר (ללא התקנה)</t>
  </si>
  <si>
    <t>תיעוד הארון לפני העבודה, פרוק כל המגשרים הקיימים ,התקנת מגשרים חדשים בצורה מסודרת ללא הצלבות (קרוסים) סירוקם ,סימון כל מגשר בשתי קצוות ע"פ דרישת המשרד ,פרוק כל הציוד הקיים בארון והרכבתו מחדש בהתאם לדרישת המזמין התקנת פנלי מעבר מגשרים ,פנלים עיוורים ברווחים ע"פ הצורך</t>
  </si>
  <si>
    <t>מדובר בהתקנה חדשה שהוזמנה באמצעות תהליך Change Request ולא בהתקנה חוזרת כתוצאה מתקלה</t>
  </si>
  <si>
    <r>
      <t>כולל</t>
    </r>
    <r>
      <rPr>
        <sz val="11"/>
        <color theme="1"/>
        <rFont val="Arial"/>
        <family val="2"/>
        <scheme val="minor"/>
      </rPr>
      <t xml:space="preserve"> מגשרים ופנלים</t>
    </r>
  </si>
  <si>
    <r>
      <rPr>
        <b/>
        <u/>
        <sz val="11"/>
        <color theme="1"/>
        <rFont val="Arial"/>
        <family val="2"/>
      </rPr>
      <t>כולל</t>
    </r>
    <r>
      <rPr>
        <sz val="11"/>
        <color theme="1"/>
        <rFont val="Arial"/>
        <family val="2"/>
      </rPr>
      <t xml:space="preserve"> חומר איגוד (ואלקרו או שווה ערך)</t>
    </r>
  </si>
  <si>
    <t>המציע נדרש למלא בטבלה הבאה את המחירים הנדרשים עבור שירותי IMAC. מחירון זה ישמש לתמחור של שירותי IMAC מעבר לתכולת הבסיס המפורטת בפרק 4 בסעיף 4.4.8.
במידה והמציע מבקש להציע מחיר עבור סוג שירותIMAC  נוסף, יוסיף המציע את המחיר לשירות החסר בשורות האחרונות של הטבלה.</t>
  </si>
  <si>
    <t>טבלה 5.1.1 – מחירון שירותי כ"א</t>
  </si>
  <si>
    <t>תפקיד / מקצוע</t>
  </si>
  <si>
    <t>מפעיל</t>
  </si>
  <si>
    <t>מנהל הפעילות / מנהל האתר</t>
  </si>
  <si>
    <t>ר"צ טכנאי מוקד</t>
  </si>
  <si>
    <t>טכנאי מוקד</t>
  </si>
  <si>
    <t>ר"צ טכנאי שטח</t>
  </si>
  <si>
    <t>טכנאי שטח</t>
  </si>
  <si>
    <t>ר"צ טכנאי שטח עם רכב צמוד</t>
  </si>
  <si>
    <t>איש תשתיות</t>
  </si>
  <si>
    <t>איש תקשורת / מנהל רשת</t>
  </si>
  <si>
    <t>איש אבטחת מידע</t>
  </si>
  <si>
    <t>איש בסיס נתונים (DBA)</t>
  </si>
  <si>
    <t>איש תמיכה אפליקטיבית בכיר</t>
  </si>
  <si>
    <t>איש תמיכה אפליקטיבית</t>
  </si>
  <si>
    <t>מנהלי מערכת</t>
  </si>
  <si>
    <t>מטמיע מערכות</t>
  </si>
  <si>
    <t>סוקר (מבצע מיפוי ציוד קצה)</t>
  </si>
  <si>
    <t>‏4.2.4.1</t>
  </si>
  <si>
    <t>‏4.2.4.2</t>
  </si>
  <si>
    <t>‏4.2.4.3</t>
  </si>
  <si>
    <t>4.2.4.3</t>
  </si>
  <si>
    <t>‏4.2.4.4</t>
  </si>
  <si>
    <t>‏4.2.4.5</t>
  </si>
  <si>
    <t>‏4.2.4.6</t>
  </si>
  <si>
    <t>‏4.2.4.7</t>
  </si>
  <si>
    <t>‏4.2.4.8</t>
  </si>
  <si>
    <t>4.2.4.9</t>
  </si>
  <si>
    <t>‏4.2.4.9</t>
  </si>
  <si>
    <t>‏4.2.4.10</t>
  </si>
  <si>
    <t>‏4.2.4.11</t>
  </si>
  <si>
    <t>מלווה הטמעת מערכת באתר המשרד לאחר שעבר הדרכה מתאימה</t>
  </si>
  <si>
    <t>ר"צ תפעול (SNOC)</t>
  </si>
  <si>
    <t xml:space="preserve">טבלה 5.2 – עלות הקמת תשתיות מיקור חוץ </t>
  </si>
  <si>
    <t>5.2.1</t>
  </si>
  <si>
    <t>5.2.2</t>
  </si>
  <si>
    <t>5.2.3</t>
  </si>
  <si>
    <t>5.2.4</t>
  </si>
  <si>
    <t>5.2.5</t>
  </si>
  <si>
    <t>5.2.6</t>
  </si>
  <si>
    <t>5.2.7</t>
  </si>
  <si>
    <t>5.2.8</t>
  </si>
  <si>
    <t>5.2.9</t>
  </si>
  <si>
    <t>5.2.10</t>
  </si>
  <si>
    <t>5.2.11</t>
  </si>
  <si>
    <t>5.2.12</t>
  </si>
  <si>
    <t>5.2.13</t>
  </si>
  <si>
    <t>5.2.14</t>
  </si>
  <si>
    <t>5.2.15</t>
  </si>
  <si>
    <t>5.2.16</t>
  </si>
  <si>
    <t>5.2.17</t>
  </si>
  <si>
    <t>5.2.18</t>
  </si>
  <si>
    <t>5.2.19</t>
  </si>
  <si>
    <t>5.2.20</t>
  </si>
  <si>
    <t>5.2.21</t>
  </si>
  <si>
    <t>5.2.22</t>
  </si>
  <si>
    <t>5.2.23</t>
  </si>
  <si>
    <t>5.2.24</t>
  </si>
  <si>
    <t>כלי לניהול מדפסות</t>
  </si>
  <si>
    <t>כלי לאופטימיזציה של הדפסות</t>
  </si>
  <si>
    <r>
      <t>כלי לניטור תשתיות פיזיות בארונות השרתים, האחסון והתקשורת של המשרד באתר מרכזי</t>
    </r>
    <r>
      <rPr>
        <sz val="11"/>
        <color rgb="FF000000"/>
        <rFont val="Arial"/>
        <family val="2"/>
      </rPr>
      <t xml:space="preserve"> (DC)</t>
    </r>
  </si>
  <si>
    <r>
      <t>כלי לניטור תשתיות פיזיות בארונות השרתים, האחסון והתקשורת של המשרד באתר הגיבוי</t>
    </r>
    <r>
      <rPr>
        <sz val="11"/>
        <color rgb="FF000000"/>
        <rFont val="Arial"/>
        <family val="2"/>
      </rPr>
      <t xml:space="preserve"> (DR)</t>
    </r>
  </si>
  <si>
    <t>מערכת לניטור ניהול ובקרה של תשתיות חומרה מרכזית</t>
  </si>
  <si>
    <t>כלי לבקרת גישה (NAC)</t>
  </si>
  <si>
    <t>כלי ניהול משתמשים והרשאות (IDM)</t>
  </si>
  <si>
    <t>רכיב ניהול שרתים, תחנות עבודה ברשת הארגון</t>
  </si>
  <si>
    <t>רכיב ניהול תחנות עבודה, מחשבים ניידים מכשירים סלולאריים וטאבלטים</t>
  </si>
  <si>
    <t>ניהול מצאי (Asset Management)</t>
  </si>
  <si>
    <t>תשתית טלפוניה עבור מוקד שירות (Help Desk)</t>
  </si>
  <si>
    <t>מערכת לניהול השירות ומדידת רמת השירות</t>
  </si>
  <si>
    <t>רכיב מדידת חווית משתמש</t>
  </si>
  <si>
    <t>מערכת לביצוע סקירות מצאי</t>
  </si>
  <si>
    <t>WEB Proxy, Application, URL &amp; eMail Filtering</t>
  </si>
  <si>
    <t>מוצר הלבנה</t>
  </si>
  <si>
    <t>מוניטור מרכזי (MOM)</t>
  </si>
  <si>
    <t>‏3.5.4
רישיון Site License לכל המדפסות במשרד</t>
  </si>
  <si>
    <t>‏3.5.5
רישיון Site License לכל המדפסות במשרד</t>
  </si>
  <si>
    <t>‏3.9.1 ס"ק ה'</t>
  </si>
  <si>
    <t>‏3.9.3 ס"ק ד'</t>
  </si>
  <si>
    <t>מערכת לניטור, ניהול ובקרה של תשתית התקשורת (LAN ו- WAN)</t>
  </si>
  <si>
    <t>‏3.15.2.6</t>
  </si>
  <si>
    <t>‏3.15.3.2.3</t>
  </si>
  <si>
    <t>‏3.15.3.4
במידה ויבוצע שימוש בתשתית מרכזית קיימת של הספק לא נדרש לפרט עלות בסעיף זה</t>
  </si>
  <si>
    <t>‏3.15.3.5
במידה ויבוצע שימוש בתשתית מרכזית קיימת של הספק לא נדרש לפרט עלות בסעיף זה</t>
  </si>
  <si>
    <t>‏3.15.3.6</t>
  </si>
  <si>
    <t>‏3.35.6.1</t>
  </si>
  <si>
    <t>‏3.35.6.2</t>
  </si>
  <si>
    <r>
      <t xml:space="preserve">בטבלה 5.2 נדרש המציע לפרט את עלות הקמת תשתיות מיקור חוץ.
המציע יתחייב כי המחירים המפורטים בהצעתו יהיו מחירי מקסימום.
</t>
    </r>
    <r>
      <rPr>
        <b/>
        <u/>
        <sz val="14"/>
        <color theme="1"/>
        <rFont val="Arial"/>
        <family val="2"/>
        <scheme val="minor"/>
      </rPr>
      <t>על המציע להוסיף שורות לטבלה ככל שנדרש על מנת שתכיל את כל סוגי הציוד המפורטים במענהו לפרק 3.</t>
    </r>
    <r>
      <rPr>
        <b/>
        <sz val="11"/>
        <color theme="1"/>
        <rFont val="Arial"/>
        <family val="2"/>
        <scheme val="minor"/>
      </rPr>
      <t xml:space="preserve">
פריטים אשר יידרשו לצורך הקמת תשתיות מיקור חוץ ואשר אינם נכללים בטבלה (הכוללת את תוספות שהוסיף המציע למחירון) יסופקו ע"י המציע </t>
    </r>
    <r>
      <rPr>
        <b/>
        <u/>
        <sz val="14"/>
        <color theme="1"/>
        <rFont val="Arial"/>
        <family val="2"/>
        <scheme val="minor"/>
      </rPr>
      <t>ללא עלות</t>
    </r>
    <r>
      <rPr>
        <b/>
        <sz val="11"/>
        <color theme="1"/>
        <rFont val="Arial"/>
        <family val="2"/>
        <scheme val="minor"/>
      </rPr>
      <t xml:space="preserve">.
</t>
    </r>
    <r>
      <rPr>
        <b/>
        <u/>
        <sz val="11"/>
        <color theme="1"/>
        <rFont val="Arial"/>
        <family val="2"/>
        <scheme val="minor"/>
      </rPr>
      <t xml:space="preserve">
חובה להזין ערך בכך התאים המודגשים בצהוב. במידה ולא נדרש פריט כזה, יש להזין את הערך 0.</t>
    </r>
    <r>
      <rPr>
        <b/>
        <u/>
        <sz val="14"/>
        <color theme="1"/>
        <rFont val="Arial"/>
        <family val="2"/>
        <scheme val="minor"/>
      </rPr>
      <t xml:space="preserve"> אין להשאיר תאים ריקים</t>
    </r>
  </si>
  <si>
    <t xml:space="preserve">סה"כ עלות הקמת תשתיות מיקור חוץ </t>
  </si>
  <si>
    <t>סעיף 5.3  – עלות תפעול ותחזוקה - מחיר סל הבסיס</t>
  </si>
  <si>
    <t>5.3.1</t>
  </si>
  <si>
    <t>5.3.2</t>
  </si>
  <si>
    <t>5.3.3</t>
  </si>
  <si>
    <t>5.3.4</t>
  </si>
  <si>
    <t>5.3.5</t>
  </si>
  <si>
    <t>5.3.6</t>
  </si>
  <si>
    <t>5.3.7</t>
  </si>
  <si>
    <t>5.3.8</t>
  </si>
  <si>
    <t>5.3.9</t>
  </si>
  <si>
    <t>5.3.10</t>
  </si>
  <si>
    <t>5.3.11</t>
  </si>
  <si>
    <t>5.3.12</t>
  </si>
  <si>
    <t>5.3.13</t>
  </si>
  <si>
    <t>5.3.14</t>
  </si>
  <si>
    <t>5.3.15</t>
  </si>
  <si>
    <t>5.3.16</t>
  </si>
  <si>
    <t>5.3.17</t>
  </si>
  <si>
    <t>5.3.18</t>
  </si>
  <si>
    <t>5.3.19</t>
  </si>
  <si>
    <t>5.3.20</t>
  </si>
  <si>
    <t>5.3.21</t>
  </si>
  <si>
    <t>5.3.22</t>
  </si>
  <si>
    <t>5.3.23</t>
  </si>
  <si>
    <t>תכנון, ניהול ובקרה</t>
  </si>
  <si>
    <t>כח-אדם לתכנון, ניהול ובקרה</t>
  </si>
  <si>
    <t>כח-אדם לתפעול מרכז המחשבים ותשתיות מרכזיות כולל התקנה של ציוד לרבות במסגרת עדכניות טכנולוגית</t>
  </si>
  <si>
    <t>כח-אדם לתפעול התשתיות במרכז המחשבים (DC) אתר הגיבוי (DR) ואתרי המשרד כולל התקנה של ציוד לרבות במסגרת עדכניות טכנולוגית</t>
  </si>
  <si>
    <t>תפעול ותחזוקת ציוד קצה וציוד מיוחד</t>
  </si>
  <si>
    <t>הפעלה של מערך תפעול וייצור (SNOC)</t>
  </si>
  <si>
    <t>הפעלת מוקד תמיכה (Help Desk)</t>
  </si>
  <si>
    <t>שירותי תמיכה אפליקטיבית והדרכת משתמשים</t>
  </si>
  <si>
    <t>כח אדם ואמצעים לאספקת השירותים</t>
  </si>
  <si>
    <t>שינויים ושיפורים (מחיר בנק בסיס)</t>
  </si>
  <si>
    <t>כח-אדם לביצוע שינויים ושיפורים בהיקף בנק הבסיס כמפורט בפרק 4 בסעיף 4.4.6</t>
  </si>
  <si>
    <t>שירותי IMAC (Install Move, Add, Change) – מחיר בנק IMAC בסיסי</t>
  </si>
  <si>
    <t>כח-אדם לביצוע שירותי IMAC בהיקף הבסיס המפורט בפרק 4 בסעיף 4.4.7</t>
  </si>
  <si>
    <t>שמירה על עדכניות טכנולוגית</t>
  </si>
  <si>
    <t>אספקת חומרה ורישוי תוכנה (ללא התקנה) שדרוג כל רכיבי החומרה והתוכנה המפורטים בפרק 3 בהתאם למפורט בסעיף</t>
  </si>
  <si>
    <t>תכנון קיבולת - Capacity Planning</t>
  </si>
  <si>
    <t>ביצוע סקר מצאי שנתי</t>
  </si>
  <si>
    <t>תרגילי חירום</t>
  </si>
  <si>
    <t>כח אדם לאספקת השירותים</t>
  </si>
  <si>
    <t>שירותי ניהול מערכות</t>
  </si>
  <si>
    <t>שירותי תפעול ותחזוקת אתר אינטרנט ופורטל ארגוני</t>
  </si>
  <si>
    <t>הסכמי תחזוקה ושירות, לרבות ביטוח שדרוגי תוכנה, עם יצרני התוכנות לכל התוכנות והמוצרים המפורטים בפרק 3</t>
  </si>
  <si>
    <t>הסכמי תחזוקה לחומרה ולציוד קצה לרבות שדרוגי תוכנה לכל החומרה המפורטת בפרק 3</t>
  </si>
  <si>
    <t>‏4.4.1</t>
  </si>
  <si>
    <t>‏4.4.2</t>
  </si>
  <si>
    <t>‏4.4.3</t>
  </si>
  <si>
    <t>‏4.4.4.1</t>
  </si>
  <si>
    <t>‏4.4.4.2</t>
  </si>
  <si>
    <t>‏4.4.5</t>
  </si>
  <si>
    <t>‏4.4.8</t>
  </si>
  <si>
    <t>‏4.4.9</t>
  </si>
  <si>
    <t>‏4.4.13</t>
  </si>
  <si>
    <t>‏4.4.6
‏4.4.7</t>
  </si>
  <si>
    <t>‏4.4.18</t>
  </si>
  <si>
    <t>‏4.4.19</t>
  </si>
  <si>
    <t>‏4.4.20</t>
  </si>
  <si>
    <t>מחיר תוספת/גריעה ל/ממחיר התפעול השנתי עבור הוספה/גריעה של אתר  (₪)</t>
  </si>
  <si>
    <t>על המציע לציין את המחיר שיתווסף/ייגרע ל/ממחיר התפעול השנתי עבור הוספה/גריעה של אתר. מודגש כי מחיר זה הוא עברו שירותי התפעול השוטפים של אתר ואינו כולל את עלות הרכש וההקמה של האתר (עלות זו תשולם לפי ביצוע בפועל ועל בסיס מחירון הציוד והרישוי בהצעת הספק).
מספר האתרים במועד פרסום המכרז המהווה את הבסיס למדידת השינוי הוא 14</t>
  </si>
  <si>
    <t>סעיף 5.4.3  –  תוספת/גריעה בהיקף המשתמשים</t>
  </si>
  <si>
    <t>סעיף 5.4.4  – תוספת/גריעה במספר אתרים</t>
  </si>
  <si>
    <t>מחיר תוספת/גריעה ל/ממחיר התפעול השנתי עבור הוספה/גריעה של 25 משתמשים (₪)</t>
  </si>
  <si>
    <t xml:space="preserve">סעיף 5.5  – עלות כוללת – עלות להשוואת הצעות </t>
  </si>
  <si>
    <t>5.5.1</t>
  </si>
  <si>
    <t>5.5.2</t>
  </si>
  <si>
    <t>5.5.3</t>
  </si>
  <si>
    <t>5.5.4</t>
  </si>
  <si>
    <t>5.5.5</t>
  </si>
  <si>
    <t>5.5.6</t>
  </si>
  <si>
    <t>5.5.7</t>
  </si>
  <si>
    <t>5.5.8</t>
  </si>
  <si>
    <t>סה"כ עלות הקמת תשתיות מיקור חוץ</t>
  </si>
  <si>
    <t>טבלה 5.3 ב'</t>
  </si>
  <si>
    <t>‏5.1.1</t>
  </si>
  <si>
    <t>1,000 שעות בכל שנת תפעול ותחזוקה</t>
  </si>
  <si>
    <t>4 (תוספת של 25 משתמשים)</t>
  </si>
  <si>
    <t>תוספת במחיר התפעול בגין מספר אתרים</t>
  </si>
  <si>
    <t xml:space="preserve">מחיר IMACs מעבר לבנק הבסיס
מחיר IMAC יחושב כמחיר ה IMAC היקר ביותר במחירון שירותי IMAC
</t>
  </si>
  <si>
    <t>‏5.1.2</t>
  </si>
  <si>
    <t>200 פעולות IMAC בכל שנת תפעול ותחזוקה מעבר לבנק הבסיסי</t>
  </si>
  <si>
    <t>עלות כיתת הדרכה ליום אחד</t>
  </si>
  <si>
    <t>בהתאם למפורט בסעיף 4.4.5 ב' ס"ק 2</t>
  </si>
  <si>
    <t>5.1.2.21</t>
  </si>
  <si>
    <t>5.1.2.22</t>
  </si>
  <si>
    <t>5.1.2.23</t>
  </si>
  <si>
    <t>5.1.2.24</t>
  </si>
  <si>
    <t>5.1.2.25</t>
  </si>
  <si>
    <t>הכנת כיתת הדרכה</t>
  </si>
  <si>
    <t>בהתאם למפורט בסעיף 4.4.17.3</t>
  </si>
  <si>
    <t>טבלה 5.3 א' – עלות תפעול ותחזוקה - מחיר סל הבסיס בשנת התפעול הראשונה</t>
  </si>
  <si>
    <t>סעיף 5.4  – תוספות/גריעות</t>
  </si>
  <si>
    <t xml:space="preserve">סעיף 5.4.6 - עלות אופציה להקמה ותחזוקה של תשתיות עבור מערכת ניהול בחירות (מנ"ב) החדשה </t>
  </si>
  <si>
    <t>על המציע לציין את המחיר האופציה להקמה ותחזוקה של תשתיות עבור מערכת ניהול בחירות (מנ"ב) החדשה בהתבסס על המפורט בנספח 2.2 למכרז.
למשרד תעמוד הזכות להקים תשתיות אלו בהתאם למחירים המפורטים להלן או בהתאם למנגנון פרויקטים טכנולוגיים ושו"שים טכנולוגיים המפורט בסעיף 4.4.6 במסמכי המכרז לרבות באמצעות ספק חיצוני והעברת התשתיות לתחזוקת הספק לאחר מכן, הכול בהתאם לשיקול דעתו הבלעדי של המשרד.</t>
  </si>
  <si>
    <t>עלות אפיון על ואפיון מפורט של התשתיות הנדרשות על בסיס הציוד הקיים במכרזים המרכזיים של החשב הכללי (כמפורט בפרק 3 בסעיף 3.0.1.1) ו/או ספקים אחרים בהתאם לצורך ולעניין.
האפיון יכלול את כל המפורט במכרז בסעיף 4.4.9.1 ס"ק ג', לרבות קבלת הצעות מחיר לרכיבי הציוד הנדרשים</t>
  </si>
  <si>
    <t>עלות ניהול פרויקט ההקמה : ניהול הרכש, ניהול קבלני משנה ופיקוח בשטח (ע"י טכנאי / צוות הספק) אחר התקנת הציוד בהתאם לאפיון.</t>
  </si>
  <si>
    <t>עלות התקנה והגדרה של הציוד עד לעבודה מלאה בייצור וביצוע בדיקות קבלה</t>
  </si>
  <si>
    <t>עלות הכנת תיעוד לאחר התקנה לרבות שרטוטי ארונות ותיק אתר בהתאם לדרישות המכרז</t>
  </si>
  <si>
    <t>5.4.3</t>
  </si>
  <si>
    <t>5.4.4</t>
  </si>
  <si>
    <t>5.4.6</t>
  </si>
  <si>
    <t xml:space="preserve">תוספת לעלות התפעול השנתית עבור תפעול, תחזוקה ושמירה על עדכניות טכנולוגית של תשתיות עבור מערכת ניהול בחירות (מנ"ב) החדשה </t>
  </si>
  <si>
    <t>תפעול ותחזוקת תשתיות חומרה ותוכנה מרכזיות באתר המרכזי (DC)</t>
  </si>
  <si>
    <t>תפעול ותחזוקת תשתיות חומרה ותוכנה מרכזיות באתר הגיבוי (DR)</t>
  </si>
  <si>
    <t>תפעול וניהול רשתות תקשורת וחומרת אבטחת מידע באתר המרכזי (DC)</t>
  </si>
  <si>
    <t>תפעול וניהול רשתות תקשורת וחומרת אבטחת מידע באתר הגיבוי (DR)</t>
  </si>
  <si>
    <t>5.3.24</t>
  </si>
  <si>
    <t>5.3.25</t>
  </si>
  <si>
    <t>5.3.26</t>
  </si>
  <si>
    <t>תפעול וניהול רשתות תקשורת וחומרת אבטחת מידע בכל אתרי המשתמשים</t>
  </si>
  <si>
    <t>מפתח הדרכה</t>
  </si>
  <si>
    <t>מדריך</t>
  </si>
  <si>
    <t>המציע נדרש למלא את מחירי שעות העבודה הנדרשים על ידו עבור כל סוג מקצוע/תפקיד.</t>
  </si>
  <si>
    <t xml:space="preserve">עלות אופציה להקמה של תשתיות עבור מערכת ניהול בחירות (מנ"ב) החדשה </t>
  </si>
  <si>
    <t xml:space="preserve">מחיר שו"שים מעבר לבנק הבסיס
מחיר שעה יחושב כממוצע פשוט של כל מחירי השעה במחירון שירותי כ"א
</t>
  </si>
  <si>
    <t>5.2.25</t>
  </si>
  <si>
    <t xml:space="preserve">פתרון Load Balancing  / Application Delivery </t>
  </si>
  <si>
    <t xml:space="preserve">3.35.6.3 </t>
  </si>
  <si>
    <t>‏4.2.4.1
‏4.4.10
4.4.11
4.4.12
‏4.4.15
‏4.4.16</t>
  </si>
  <si>
    <t>4.4.17.1</t>
  </si>
  <si>
    <t>5.3.27</t>
  </si>
  <si>
    <t>ביצוע תהליכי תפעול שוטפים</t>
  </si>
  <si>
    <t>4.4.17.2
4.4.17.3
4.4.17.4
4.4.17.5</t>
  </si>
  <si>
    <t xml:space="preserve">תגבור בתקופת בחירות </t>
  </si>
  <si>
    <r>
      <t xml:space="preserve">תוספת/גריעה במחיר התפעול, בגין שינוי במספר המשתמשים, תבוצע על בסיס פונקציית מדרגות כאשר גובה כל מדרגה הוא 25 משתמשים. כלומר, שינוי במספר המשתמשים שהוא נמוך מ- 25 לא ישפיע על מחיר התפעול השנתי. על המציע לציין את המחיר שיתווסף/ייגרע ל/ממחיר התפעול השנתי עבור הוספה/גריעה של 25 משתמשים. למען הסר ספק הסכום הנקוב בסעיף זה </t>
    </r>
    <r>
      <rPr>
        <b/>
        <u/>
        <sz val="11"/>
        <color theme="1"/>
        <rFont val="Arial"/>
        <family val="2"/>
        <scheme val="minor"/>
      </rPr>
      <t>כולל את כל הרישוי הנוסף</t>
    </r>
    <r>
      <rPr>
        <b/>
        <sz val="11"/>
        <color theme="1"/>
        <rFont val="Arial"/>
        <family val="2"/>
        <scheme val="minor"/>
      </rPr>
      <t xml:space="preserve"> הנדרש בגין הוספת המשתמש (למעט רישוי מיקרוסופט למשתמשי קצה -
MS WIN, MS Office, MS Exchange CAL, MS Sharepoint CAL)
מספר המשתמשים במועד פרסום המכראז הווה את הבסיס למדידת השינוי הוא 483</t>
    </r>
  </si>
  <si>
    <t xml:space="preserve">‏3.15.3.2.2
</t>
  </si>
  <si>
    <t xml:space="preserve">‏3.15.3.3
</t>
  </si>
  <si>
    <t xml:space="preserve">‏3.15.2.5
</t>
  </si>
  <si>
    <t xml:space="preserve">‏3.15.2.3
</t>
  </si>
  <si>
    <t xml:space="preserve">‏3.15.2.2
</t>
  </si>
  <si>
    <t xml:space="preserve">‏3.15.2.1
</t>
  </si>
  <si>
    <t>4.4.21
החלק היחסי (חמישית) מעלות תגבור תקופת בחירות
מערכת בחירות בכלל הרשויות מתקיימת אחת ל 5 שנים</t>
  </si>
  <si>
    <t>העברת עמדה מלאה באותו האתר</t>
  </si>
  <si>
    <t>העברת עמדה מלאה על כל הציוד ההיקפי לרבות מחשב, מסך, מקלדת, עכבר טלפון וציוד היקפי (לרבות מדפסת ו/או סורק מסמכים) כולל פירוק, הובלה, הרכבה מחדש, הפעלה ובדיקת תקינות של העמדה והציוד</t>
  </si>
  <si>
    <t>פריט ציוד היקפי (אחד( כגון מדפסת או סורק כולל פירוק, הובלה, הרכבה מחדש, הפעלה, התקנת מנהל התקנים/ Driver (במידה ונדרש) ובדיקת תקינות הציוד</t>
  </si>
  <si>
    <t>לעניין סעיף זה ציוד שווה לאחד מהשניים:
א. העברת עמדה מלאה על כל הציוד ההיקפי לרבות מחשב, מסך, מקלדת, עכבר טלפון וציוד היקפי (לרבות מדפסת ו/או סורק מסמכים) כולל פירוק, הובלה, הרכבה מחדש, הפעלה ובדיקת תקינות של העמדה והציוד 
ב. עד 3 פרטי ציוד קצה מכל סוג שהוא (לרבות מדפסות וסורקים) כולל פירוק, הובלה, הרכבה מחדש, הפעלה, התקנת מנהל התקנים/ Driver (במידה ונדרש) ובדיקת תקינות הציוד</t>
  </si>
  <si>
    <t>5.1.2.26</t>
  </si>
  <si>
    <r>
      <t>‏3.15.3.7
4.3.3.2.5
א. במידה והמציע מתכנן לשכור ציוד אין חובה להזין ערך בטור אספקה.
ב. עלות ההתקנה המפורטת בסעיף זה כוללת התקנה של מערכת ניהול מצאי 
    (ככל שרלבנטי) ו</t>
    </r>
    <r>
      <rPr>
        <b/>
        <u/>
        <sz val="12"/>
        <color theme="1"/>
        <rFont val="Arial"/>
        <family val="2"/>
      </rPr>
      <t>את עלות סקר המצאי הראשוני</t>
    </r>
    <r>
      <rPr>
        <sz val="11"/>
        <color theme="1"/>
        <rFont val="Arial"/>
        <family val="2"/>
      </rPr>
      <t xml:space="preserve"> שיבוצע בתקופת המעבר
    כולל מיפוי וסימון כל רכיבי הציוד המשרד כמפורט בסעיף 4.3.3.2.5
    במסמכי המכרז.</t>
    </r>
  </si>
  <si>
    <t>סה"כ  עלות תפעול ותחזוקה - מחיר סל הבסיס</t>
  </si>
  <si>
    <t>עלות תפעול ותחזוקה – סל בסיס</t>
  </si>
  <si>
    <t>סעיף זה מגדיר את אופן השוואת ההצעות הכספיות של המציעים.
חישוב עלות מחזור החיים כולל גם רכיבי הוספה/גריעה ושירותים אופציונליים וזאת על מנת שההשוואה בין המציעים תכלול התייחסות לכל מרכיבי ההצעה הכספית.</t>
  </si>
  <si>
    <r>
      <t>מחיר שעה מרבי
₪ (</t>
    </r>
    <r>
      <rPr>
        <b/>
        <u/>
        <sz val="11"/>
        <color theme="1"/>
        <rFont val="Arial"/>
        <family val="2"/>
      </rPr>
      <t>לא</t>
    </r>
    <r>
      <rPr>
        <b/>
        <sz val="11"/>
        <color theme="1"/>
        <rFont val="Arial"/>
        <family val="2"/>
      </rPr>
      <t xml:space="preserve"> כולל מע"מ)</t>
    </r>
  </si>
  <si>
    <r>
      <t xml:space="preserve">תעריף שעה (₪)
</t>
    </r>
    <r>
      <rPr>
        <b/>
        <u/>
        <sz val="11"/>
        <color theme="1"/>
        <rFont val="Arial"/>
        <family val="2"/>
      </rPr>
      <t>לא כולל</t>
    </r>
    <r>
      <rPr>
        <b/>
        <sz val="11"/>
        <color theme="1"/>
        <rFont val="Arial"/>
        <family val="2"/>
      </rPr>
      <t xml:space="preserve"> מע"מ</t>
    </r>
  </si>
  <si>
    <r>
      <t xml:space="preserve">תעריף שעה (₪)
</t>
    </r>
    <r>
      <rPr>
        <b/>
        <u/>
        <sz val="11"/>
        <color theme="1"/>
        <rFont val="Arial"/>
        <family val="2"/>
      </rPr>
      <t>כולל</t>
    </r>
    <r>
      <rPr>
        <b/>
        <sz val="11"/>
        <color theme="1"/>
        <rFont val="Arial"/>
        <family val="2"/>
      </rPr>
      <t xml:space="preserve"> מע"מ</t>
    </r>
  </si>
  <si>
    <t>בדיקת תעריף</t>
  </si>
  <si>
    <t>מע"מ</t>
  </si>
  <si>
    <t>המציע נדרש לפרט את אחוז המע"מ החל על הצעתו.
העלות להשוואת הצעות תחושב בהתאם לתקנות כולל מע"מ</t>
  </si>
  <si>
    <t>אחוז המע"מ החל על הצעת המציע</t>
  </si>
  <si>
    <r>
      <t xml:space="preserve">מחיר השירות (₪) </t>
    </r>
    <r>
      <rPr>
        <b/>
        <u/>
        <sz val="11"/>
        <color theme="1"/>
        <rFont val="Arial"/>
        <family val="2"/>
      </rPr>
      <t>לא</t>
    </r>
    <r>
      <rPr>
        <b/>
        <sz val="11"/>
        <color theme="1"/>
        <rFont val="Arial"/>
        <family val="2"/>
      </rPr>
      <t xml:space="preserve"> כולל מע"מ</t>
    </r>
  </si>
  <si>
    <r>
      <t xml:space="preserve">מחיר השירות (₪) </t>
    </r>
    <r>
      <rPr>
        <b/>
        <u/>
        <sz val="11"/>
        <color theme="1"/>
        <rFont val="Arial"/>
        <family val="2"/>
      </rPr>
      <t>כולל</t>
    </r>
    <r>
      <rPr>
        <b/>
        <sz val="11"/>
        <color theme="1"/>
        <rFont val="Arial"/>
        <family val="2"/>
      </rPr>
      <t xml:space="preserve"> מע"מ</t>
    </r>
  </si>
  <si>
    <r>
      <t xml:space="preserve">תעריף שעה ממוצע (₪) </t>
    </r>
    <r>
      <rPr>
        <b/>
        <u/>
        <sz val="11"/>
        <color theme="1"/>
        <rFont val="Arial"/>
        <family val="2"/>
        <scheme val="minor"/>
      </rPr>
      <t>כולל</t>
    </r>
    <r>
      <rPr>
        <b/>
        <sz val="11"/>
        <color theme="1"/>
        <rFont val="Arial"/>
        <family val="2"/>
        <scheme val="minor"/>
      </rPr>
      <t xml:space="preserve"> מע"מ</t>
    </r>
  </si>
  <si>
    <r>
      <t xml:space="preserve">מחיר יח' (בש"ח)
</t>
    </r>
    <r>
      <rPr>
        <b/>
        <u/>
        <sz val="11"/>
        <color rgb="FF000000"/>
        <rFont val="Arial"/>
        <family val="2"/>
      </rPr>
      <t>ללא מע"מ</t>
    </r>
  </si>
  <si>
    <r>
      <t xml:space="preserve">סה"כ עלות ליח' (אספקה והתקנה)
ש"ח </t>
    </r>
    <r>
      <rPr>
        <b/>
        <u/>
        <sz val="11"/>
        <color rgb="FF000000"/>
        <rFont val="Arial"/>
        <family val="2"/>
      </rPr>
      <t>ללא</t>
    </r>
    <r>
      <rPr>
        <b/>
        <sz val="11"/>
        <color rgb="FF000000"/>
        <rFont val="Arial"/>
        <family val="2"/>
      </rPr>
      <t xml:space="preserve"> מע"מ</t>
    </r>
  </si>
  <si>
    <r>
      <t xml:space="preserve">עלות כוללת לרכיב
ש"ח </t>
    </r>
    <r>
      <rPr>
        <b/>
        <u/>
        <sz val="11"/>
        <color theme="1"/>
        <rFont val="Arial"/>
        <family val="2"/>
      </rPr>
      <t>ללא</t>
    </r>
    <r>
      <rPr>
        <b/>
        <sz val="11"/>
        <color theme="1"/>
        <rFont val="Arial"/>
        <family val="2"/>
      </rPr>
      <t xml:space="preserve"> מע"מ</t>
    </r>
  </si>
  <si>
    <r>
      <t xml:space="preserve">עלות כוללת לרכיב
ש"ח </t>
    </r>
    <r>
      <rPr>
        <b/>
        <u/>
        <sz val="11"/>
        <color theme="1"/>
        <rFont val="Arial"/>
        <family val="2"/>
      </rPr>
      <t>כולל</t>
    </r>
    <r>
      <rPr>
        <b/>
        <sz val="11"/>
        <color theme="1"/>
        <rFont val="Arial"/>
        <family val="2"/>
      </rPr>
      <t xml:space="preserve"> מע"מ</t>
    </r>
  </si>
  <si>
    <r>
      <t xml:space="preserve">עלות כוללת
ש"ח </t>
    </r>
    <r>
      <rPr>
        <b/>
        <u/>
        <sz val="11"/>
        <color theme="1"/>
        <rFont val="Arial"/>
        <family val="2"/>
      </rPr>
      <t>ללא</t>
    </r>
    <r>
      <rPr>
        <b/>
        <sz val="11"/>
        <color theme="1"/>
        <rFont val="Arial"/>
        <family val="2"/>
      </rPr>
      <t xml:space="preserve"> מע"מ</t>
    </r>
  </si>
  <si>
    <r>
      <t xml:space="preserve">עלות כוללת
ש"ח </t>
    </r>
    <r>
      <rPr>
        <b/>
        <u/>
        <sz val="11"/>
        <color theme="1"/>
        <rFont val="Arial"/>
        <family val="2"/>
      </rPr>
      <t>כולל</t>
    </r>
    <r>
      <rPr>
        <b/>
        <sz val="11"/>
        <color theme="1"/>
        <rFont val="Arial"/>
        <family val="2"/>
      </rPr>
      <t xml:space="preserve"> מע"מ</t>
    </r>
  </si>
  <si>
    <r>
      <t xml:space="preserve">מחיר לשנה
ש"ח </t>
    </r>
    <r>
      <rPr>
        <b/>
        <u/>
        <sz val="11"/>
        <color theme="1"/>
        <rFont val="Arial"/>
        <family val="2"/>
      </rPr>
      <t>ללא</t>
    </r>
    <r>
      <rPr>
        <b/>
        <sz val="11"/>
        <color theme="1"/>
        <rFont val="Arial"/>
        <family val="2"/>
      </rPr>
      <t xml:space="preserve"> מע"מ</t>
    </r>
  </si>
  <si>
    <r>
      <t xml:space="preserve">מחיר לשנה
ש"ח </t>
    </r>
    <r>
      <rPr>
        <b/>
        <u/>
        <sz val="11"/>
        <color theme="1"/>
        <rFont val="Arial"/>
        <family val="2"/>
      </rPr>
      <t>כולל</t>
    </r>
    <r>
      <rPr>
        <b/>
        <sz val="11"/>
        <color theme="1"/>
        <rFont val="Arial"/>
        <family val="2"/>
      </rPr>
      <t xml:space="preserve"> מע"מ</t>
    </r>
  </si>
  <si>
    <r>
      <t xml:space="preserve">מחיר בש"ח
</t>
    </r>
    <r>
      <rPr>
        <b/>
        <u/>
        <sz val="11"/>
        <color theme="1"/>
        <rFont val="Arial"/>
        <family val="2"/>
        <scheme val="minor"/>
      </rPr>
      <t>ללא</t>
    </r>
    <r>
      <rPr>
        <b/>
        <sz val="11"/>
        <color theme="1"/>
        <rFont val="Arial"/>
        <family val="2"/>
        <scheme val="minor"/>
      </rPr>
      <t xml:space="preserve"> מע"מ</t>
    </r>
  </si>
  <si>
    <t>מחיר בש"ח
כולל מע"מ</t>
  </si>
  <si>
    <r>
      <t xml:space="preserve">עלות בש"ח
</t>
    </r>
    <r>
      <rPr>
        <b/>
        <u/>
        <sz val="11"/>
        <color theme="1"/>
        <rFont val="Arial"/>
        <family val="2"/>
        <scheme val="minor"/>
      </rPr>
      <t>ללא</t>
    </r>
    <r>
      <rPr>
        <b/>
        <sz val="11"/>
        <color theme="1"/>
        <rFont val="Arial"/>
        <family val="2"/>
        <scheme val="minor"/>
      </rPr>
      <t xml:space="preserve"> מע"מ</t>
    </r>
  </si>
  <si>
    <r>
      <t xml:space="preserve">עלות בש"ח
</t>
    </r>
    <r>
      <rPr>
        <b/>
        <u/>
        <sz val="11"/>
        <color theme="1"/>
        <rFont val="Arial"/>
        <family val="2"/>
        <scheme val="minor"/>
      </rPr>
      <t>כולל</t>
    </r>
    <r>
      <rPr>
        <b/>
        <sz val="11"/>
        <color theme="1"/>
        <rFont val="Arial"/>
        <family val="2"/>
        <scheme val="minor"/>
      </rPr>
      <t xml:space="preserve"> מע"מ</t>
    </r>
  </si>
  <si>
    <t>סה"כ עלות אופציה להקמה של תשתיות עבור מערכת ניהול בחירות (מנ"ב) החדשה</t>
  </si>
  <si>
    <r>
      <t xml:space="preserve">עלות להשוואת הצעות (ש"ח </t>
    </r>
    <r>
      <rPr>
        <b/>
        <u/>
        <sz val="14"/>
        <color theme="1"/>
        <rFont val="Arial"/>
        <family val="2"/>
        <scheme val="minor"/>
      </rPr>
      <t>כולל</t>
    </r>
    <r>
      <rPr>
        <b/>
        <sz val="14"/>
        <color theme="1"/>
        <rFont val="Arial"/>
        <family val="2"/>
        <scheme val="minor"/>
      </rPr>
      <t xml:space="preserve"> מע"מ)</t>
    </r>
  </si>
  <si>
    <r>
      <t xml:space="preserve">מחיר שהוצע
ש"ח </t>
    </r>
    <r>
      <rPr>
        <b/>
        <u/>
        <sz val="11"/>
        <color theme="1"/>
        <rFont val="Arial"/>
        <family val="2"/>
      </rPr>
      <t>כולל</t>
    </r>
    <r>
      <rPr>
        <b/>
        <sz val="11"/>
        <color theme="1"/>
        <rFont val="Arial"/>
        <family val="2"/>
      </rPr>
      <t xml:space="preserve"> מע"מ</t>
    </r>
  </si>
  <si>
    <t>גידול בשנה 4 עד 13</t>
  </si>
  <si>
    <t>עם תחילת ההתקשרות</t>
  </si>
  <si>
    <t xml:space="preserve">סעיף 5.4.7 - עלות אופציה להקמה ואחזקה שוטפת של אתר עבור עובדי הספק </t>
  </si>
  <si>
    <t>תוספת לעלות התפעול החודשית בגין אספקת אתר עבור עובדי הספק המשרתים את משרד הפנים</t>
  </si>
  <si>
    <t>עלות חד פעמית להקמת אתר עבור עובדי הספק המספקים שירותים למשרד הפנים לרבות כל תשתיות הבינוי, תשתיות אבטחה וביטחון בהתאם להוראות נספח 3.9.2),התשתיות הפיזיות, תשתיות תקשורת מקומיות (אקטיביות ופאסיביות), ריהוט, ציוד קצה וכו'</t>
  </si>
  <si>
    <t>5.5.9</t>
  </si>
  <si>
    <t>5.5.10</t>
  </si>
  <si>
    <t>עלות חד פעמית להקמת אתר עבור עובדי הספק המספקים שירותים למשרד הפנים</t>
  </si>
  <si>
    <t>5.4.7</t>
  </si>
  <si>
    <t>13 שנות תפעול, 12 חודשים בשנה</t>
  </si>
  <si>
    <r>
      <t xml:space="preserve">יש להזין מחירים בש"ח </t>
    </r>
    <r>
      <rPr>
        <b/>
        <u/>
        <sz val="18"/>
        <color theme="1"/>
        <rFont val="Arial"/>
        <family val="2"/>
        <scheme val="minor"/>
      </rPr>
      <t>ללא</t>
    </r>
    <r>
      <rPr>
        <sz val="18"/>
        <color theme="1"/>
        <rFont val="Arial"/>
        <family val="2"/>
        <scheme val="minor"/>
      </rPr>
      <t xml:space="preserve"> מע"מ
גיליון האקסל יחשב ויציג את המחירים בש"ח </t>
    </r>
    <r>
      <rPr>
        <b/>
        <u/>
        <sz val="18"/>
        <color theme="1"/>
        <rFont val="Arial"/>
        <family val="2"/>
        <scheme val="minor"/>
      </rPr>
      <t>כולל</t>
    </r>
    <r>
      <rPr>
        <sz val="18"/>
        <color theme="1"/>
        <rFont val="Arial"/>
        <family val="2"/>
        <scheme val="minor"/>
      </rPr>
      <t xml:space="preserve"> מע"מ</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</si>
</sst>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164" formatCode="0.0000%"/>
    <numFmt numFmtId="165" formatCode="0.0000"/>
  </numFmts>
  <fonts count="24" x14ac:knownFonts="1">
    <font>
      <sz val="11"/>
      <color theme="1"/>
      <name val="Arial"/>
      <family val="2"/>
      <charset val="177"/>
      <scheme val="minor"/>
    </font>
    <font>
      <sz val="11"/>
      <color theme="1"/>
      <name val="Arial"/>
      <family val="2"/>
      <scheme val="minor"/>
    </font>
    <font>
      <sz val="11"/>
      <color theme="1"/>
      <name val="Arial"/>
      <family val="2"/>
    </font>
    <font>
      <b/>
      <sz val="11"/>
      <color theme="1"/>
      <name val="Arial"/>
      <family val="2"/>
    </font>
    <font>
      <b/>
      <sz val="11"/>
      <color theme="1"/>
      <name val="Arial"/>
      <family val="2"/>
      <scheme val="minor"/>
    </font>
    <font>
      <b/>
      <u/>
      <sz val="12"/>
      <color theme="1"/>
      <name val="Arial"/>
      <family val="2"/>
      <scheme val="minor"/>
    </font>
    <font>
      <b/>
      <u/>
      <sz val="14"/>
      <color theme="1"/>
      <name val="Arial"/>
      <family val="2"/>
      <scheme val="minor"/>
    </font>
    <font>
      <b/>
      <u/>
      <sz val="11"/>
      <color theme="1"/>
      <name val="Arial"/>
      <family val="2"/>
      <scheme val="minor"/>
    </font>
    <font>
      <b/>
      <sz val="11"/>
      <color rgb="FF000000"/>
      <name val="Arial"/>
      <family val="2"/>
    </font>
    <font>
      <sz val="11"/>
      <color rgb="FF000000"/>
      <name val="Arial"/>
      <family val="2"/>
    </font>
    <font>
      <b/>
      <sz val="14"/>
      <color theme="1"/>
      <name val="Arial"/>
      <family val="2"/>
    </font>
    <font>
      <b/>
      <u/>
      <sz val="16"/>
      <color theme="1"/>
      <name val="Arial"/>
      <family val="2"/>
      <scheme val="minor"/>
    </font>
    <font>
      <sz val="16"/>
      <color theme="1"/>
      <name val="Arial"/>
      <family val="2"/>
      <scheme val="minor"/>
    </font>
    <font>
      <sz val="11"/>
      <color theme="1"/>
      <name val="Arial"/>
      <family val="2"/>
      <scheme val="minor"/>
    </font>
    <font>
      <b/>
      <u/>
      <sz val="11"/>
      <color theme="1"/>
      <name val="Arial"/>
      <family val="2"/>
    </font>
    <font>
      <b/>
      <sz val="14"/>
      <color theme="1"/>
      <name val="Arial"/>
      <family val="2"/>
      <scheme val="minor"/>
    </font>
    <font>
      <sz val="11"/>
      <color rgb="FFFF0000"/>
      <name val="Arial"/>
      <family val="2"/>
    </font>
    <font>
      <b/>
      <u/>
      <sz val="14"/>
      <color theme="1"/>
      <name val="Arial"/>
      <family val="2"/>
    </font>
    <font>
      <sz val="11"/>
      <color rgb="FF000000"/>
      <name val="Arial"/>
      <family val="2"/>
      <scheme val="minor"/>
    </font>
    <font>
      <b/>
      <u/>
      <sz val="12"/>
      <color theme="1"/>
      <name val="Arial"/>
      <family val="2"/>
    </font>
    <font>
      <sz val="11"/>
      <color theme="1"/>
      <name val="Arial"/>
      <family val="2"/>
      <charset val="177"/>
      <scheme val="minor"/>
    </font>
    <font>
      <b/>
      <u/>
      <sz val="11"/>
      <color rgb="FF000000"/>
      <name val="Arial"/>
      <family val="2"/>
    </font>
    <font>
      <sz val="18"/>
      <color theme="1"/>
      <name val="Arial"/>
      <family val="2"/>
      <scheme val="minor"/>
    </font>
    <font>
      <b/>
      <u/>
      <sz val="18"/>
      <color theme="1"/>
      <name val="Arial"/>
      <family val="2"/>
      <scheme val="minor"/>
    </font>
  </fonts>
  <fills count="9">
    <fill>
      <patternFill patternType="none"/>
    </fill>
    <fill>
      <patternFill patternType="gray125"/>
    </fill>
    <fill>
      <patternFill patternType="solid">
        <fgColor rgb="FFE6E6E6"/>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FF"/>
        <bgColor indexed="64"/>
      </patternFill>
    </fill>
    <fill>
      <patternFill patternType="solid">
        <fgColor rgb="FFD9D9D9"/>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style="medium">
        <color indexed="64"/>
      </left>
      <right/>
      <top/>
      <bottom style="medium">
        <color indexed="64"/>
      </bottom>
      <diagonal/>
    </border>
    <border>
      <left style="medium">
        <color indexed="64"/>
      </left>
      <right style="double">
        <color indexed="64"/>
      </right>
      <top/>
      <bottom/>
      <diagonal/>
    </border>
    <border>
      <left style="double">
        <color indexed="64"/>
      </left>
      <right style="medium">
        <color indexed="64"/>
      </right>
      <top/>
      <bottom style="medium">
        <color indexed="64"/>
      </bottom>
      <diagonal/>
    </border>
    <border>
      <left/>
      <right/>
      <top style="double">
        <color indexed="64"/>
      </top>
      <bottom style="double">
        <color indexed="64"/>
      </bottom>
      <diagonal/>
    </border>
    <border>
      <left/>
      <right style="double">
        <color indexed="64"/>
      </right>
      <top/>
      <bottom style="double">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double">
        <color indexed="64"/>
      </right>
      <top/>
      <bottom style="medium">
        <color indexed="64"/>
      </bottom>
      <diagonal/>
    </border>
    <border>
      <left/>
      <right style="medium">
        <color indexed="64"/>
      </right>
      <top style="medium">
        <color indexed="64"/>
      </top>
      <bottom/>
      <diagonal/>
    </border>
    <border>
      <left style="double">
        <color indexed="64"/>
      </left>
      <right style="double">
        <color indexed="64"/>
      </right>
      <top style="double">
        <color indexed="64"/>
      </top>
      <bottom style="double">
        <color indexed="64"/>
      </bottom>
      <diagonal/>
    </border>
    <border>
      <left/>
      <right/>
      <top style="medium">
        <color indexed="64"/>
      </top>
      <bottom/>
      <diagonal/>
    </border>
    <border>
      <left style="double">
        <color indexed="64"/>
      </left>
      <right/>
      <top/>
      <bottom style="double">
        <color indexed="64"/>
      </bottom>
      <diagonal/>
    </border>
    <border>
      <left style="medium">
        <color indexed="64"/>
      </left>
      <right/>
      <top/>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medium">
        <color indexed="64"/>
      </bottom>
      <diagonal/>
    </border>
    <border>
      <left style="medium">
        <color indexed="64"/>
      </left>
      <right/>
      <top style="medium">
        <color indexed="64"/>
      </top>
      <bottom/>
      <diagonal/>
    </border>
    <border>
      <left/>
      <right style="double">
        <color indexed="64"/>
      </right>
      <top/>
      <bottom/>
      <diagonal/>
    </border>
    <border>
      <left style="double">
        <color indexed="64"/>
      </left>
      <right/>
      <top style="medium">
        <color indexed="64"/>
      </top>
      <bottom style="medium">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right/>
      <top/>
      <bottom style="double">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style="double">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double">
        <color indexed="64"/>
      </left>
      <right style="double">
        <color indexed="64"/>
      </right>
      <top/>
      <bottom style="medium">
        <color indexed="64"/>
      </bottom>
      <diagonal/>
    </border>
  </borders>
  <cellStyleXfs count="2">
    <xf numFmtId="0" fontId="0" fillId="0" borderId="0"/>
    <xf numFmtId="9" fontId="20" fillId="0" borderId="0" applyFont="0" applyFill="0" applyBorder="0" applyAlignment="0" applyProtection="0"/>
  </cellStyleXfs>
  <cellXfs count="279">
    <xf numFmtId="0" fontId="0" fillId="0" borderId="0" xfId="0"/>
    <xf numFmtId="0" fontId="3" fillId="2" borderId="1" xfId="0" applyFont="1" applyFill="1" applyBorder="1" applyAlignment="1">
      <alignment horizontal="center" vertical="center" wrapText="1" readingOrder="2"/>
    </xf>
    <xf numFmtId="0" fontId="0" fillId="0" borderId="0" xfId="0" applyAlignment="1">
      <alignment horizontal="center"/>
    </xf>
    <xf numFmtId="0" fontId="0" fillId="0" borderId="1" xfId="0" applyBorder="1" applyAlignment="1">
      <alignment horizontal="center"/>
    </xf>
    <xf numFmtId="0" fontId="5" fillId="0" borderId="0" xfId="0" applyFont="1" applyAlignment="1">
      <alignment horizontal="right" readingOrder="2"/>
    </xf>
    <xf numFmtId="0" fontId="0" fillId="4" borderId="1" xfId="0" applyFill="1" applyBorder="1"/>
    <xf numFmtId="0" fontId="0" fillId="5" borderId="1" xfId="0" applyFill="1" applyBorder="1"/>
    <xf numFmtId="0" fontId="0" fillId="6" borderId="1" xfId="0" applyFill="1" applyBorder="1"/>
    <xf numFmtId="0" fontId="3" fillId="2" borderId="6" xfId="0" applyFont="1" applyFill="1" applyBorder="1" applyAlignment="1">
      <alignment horizontal="center" vertical="center" wrapText="1" readingOrder="2"/>
    </xf>
    <xf numFmtId="0" fontId="0" fillId="0" borderId="2" xfId="0" applyBorder="1" applyAlignment="1">
      <alignment horizontal="center" vertical="center" wrapText="1"/>
    </xf>
    <xf numFmtId="0" fontId="3" fillId="2" borderId="3" xfId="0" applyFont="1" applyFill="1" applyBorder="1" applyAlignment="1">
      <alignment horizontal="center" vertical="center" wrapText="1" readingOrder="2"/>
    </xf>
    <xf numFmtId="0" fontId="4" fillId="3" borderId="2" xfId="0" applyFont="1" applyFill="1" applyBorder="1" applyAlignment="1">
      <alignment horizontal="center" vertical="center" wrapText="1"/>
    </xf>
    <xf numFmtId="0" fontId="0" fillId="7" borderId="1" xfId="0" applyFill="1" applyBorder="1"/>
    <xf numFmtId="0" fontId="5" fillId="0" borderId="0" xfId="0" applyFont="1" applyAlignment="1">
      <alignment horizontal="center" vertical="top" readingOrder="2"/>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center" vertical="top" wrapText="1"/>
    </xf>
    <xf numFmtId="0" fontId="0" fillId="0" borderId="1" xfId="0" applyBorder="1" applyAlignment="1">
      <alignment horizontal="center" vertical="top"/>
    </xf>
    <xf numFmtId="0" fontId="0" fillId="0" borderId="0" xfId="0" applyAlignment="1">
      <alignment vertical="center"/>
    </xf>
    <xf numFmtId="0" fontId="0" fillId="0" borderId="0" xfId="0" applyAlignment="1">
      <alignment horizontal="right" vertical="top" readingOrder="2"/>
    </xf>
    <xf numFmtId="0" fontId="5" fillId="0" borderId="0" xfId="0" applyFont="1" applyAlignment="1">
      <alignment horizontal="right" vertical="top" readingOrder="2"/>
    </xf>
    <xf numFmtId="0" fontId="5" fillId="0" borderId="0" xfId="0" applyFont="1" applyAlignment="1">
      <alignment vertical="top" readingOrder="2"/>
    </xf>
    <xf numFmtId="0" fontId="2" fillId="0" borderId="19" xfId="0" applyFont="1" applyBorder="1" applyAlignment="1">
      <alignment horizontal="center" vertical="top" wrapText="1" readingOrder="2"/>
    </xf>
    <xf numFmtId="49" fontId="0" fillId="0" borderId="0" xfId="0" applyNumberFormat="1" applyAlignment="1">
      <alignment horizontal="center" vertical="top"/>
    </xf>
    <xf numFmtId="0" fontId="12" fillId="0" borderId="0" xfId="0" applyFont="1" applyAlignment="1">
      <alignment vertical="top"/>
    </xf>
    <xf numFmtId="49" fontId="12" fillId="0" borderId="0" xfId="0" applyNumberFormat="1" applyFont="1" applyAlignment="1">
      <alignment horizontal="center" vertical="top"/>
    </xf>
    <xf numFmtId="0" fontId="12" fillId="0" borderId="0" xfId="0" applyFont="1" applyAlignment="1">
      <alignment horizontal="right" vertical="top" readingOrder="2"/>
    </xf>
    <xf numFmtId="0" fontId="3" fillId="2" borderId="27" xfId="0" applyFont="1" applyFill="1" applyBorder="1" applyAlignment="1">
      <alignment horizontal="center" vertical="center" wrapText="1" readingOrder="2"/>
    </xf>
    <xf numFmtId="0" fontId="3" fillId="2" borderId="23" xfId="0" applyFont="1" applyFill="1" applyBorder="1" applyAlignment="1">
      <alignment horizontal="center" vertical="center" wrapText="1" readingOrder="2"/>
    </xf>
    <xf numFmtId="0" fontId="3" fillId="2" borderId="9" xfId="0" applyFont="1" applyFill="1" applyBorder="1" applyAlignment="1">
      <alignment horizontal="center" vertical="center" wrapText="1" readingOrder="2"/>
    </xf>
    <xf numFmtId="0" fontId="11" fillId="0" borderId="0" xfId="0" applyFont="1" applyAlignment="1">
      <alignment horizontal="right" vertical="top" readingOrder="2"/>
    </xf>
    <xf numFmtId="0" fontId="0" fillId="0" borderId="0" xfId="0" applyAlignment="1">
      <alignment horizontal="right"/>
    </xf>
    <xf numFmtId="0" fontId="0" fillId="0" borderId="1" xfId="0" applyBorder="1" applyAlignment="1">
      <alignment horizontal="center" vertical="center"/>
    </xf>
    <xf numFmtId="164" fontId="12" fillId="0" borderId="0" xfId="0" applyNumberFormat="1" applyFont="1" applyAlignment="1">
      <alignment vertical="top"/>
    </xf>
    <xf numFmtId="165" fontId="0" fillId="0" borderId="0" xfId="0" applyNumberFormat="1" applyAlignment="1">
      <alignment vertical="top" wrapText="1"/>
    </xf>
    <xf numFmtId="0" fontId="2" fillId="0" borderId="0" xfId="0" applyFont="1" applyFill="1" applyBorder="1" applyAlignment="1">
      <alignment horizontal="center" vertical="top" wrapText="1" readingOrder="2"/>
    </xf>
    <xf numFmtId="0" fontId="2" fillId="0" borderId="0" xfId="0" applyFont="1" applyFill="1" applyBorder="1" applyAlignment="1">
      <alignment horizontal="justify" vertical="top" wrapText="1" readingOrder="2"/>
    </xf>
    <xf numFmtId="3" fontId="0" fillId="0" borderId="0" xfId="0" applyNumberFormat="1" applyFill="1" applyBorder="1" applyAlignment="1">
      <alignment horizontal="center" vertical="top"/>
    </xf>
    <xf numFmtId="0" fontId="0" fillId="0" borderId="0" xfId="0" applyFill="1"/>
    <xf numFmtId="8" fontId="0" fillId="0" borderId="0" xfId="0" applyNumberFormat="1" applyFill="1"/>
    <xf numFmtId="4" fontId="0" fillId="7" borderId="2" xfId="0" applyNumberFormat="1" applyFill="1" applyBorder="1" applyAlignment="1">
      <alignment horizontal="center" vertical="center"/>
    </xf>
    <xf numFmtId="0" fontId="0" fillId="0" borderId="0" xfId="0" applyAlignment="1">
      <alignment horizontal="right" vertical="top" wrapText="1" readingOrder="2"/>
    </xf>
    <xf numFmtId="0" fontId="9" fillId="4" borderId="2" xfId="0" applyFont="1" applyFill="1" applyBorder="1" applyAlignment="1" applyProtection="1">
      <alignment horizontal="center" vertical="top" wrapText="1" readingOrder="2"/>
      <protection locked="0"/>
    </xf>
    <xf numFmtId="0" fontId="2" fillId="4" borderId="2" xfId="0" applyFont="1" applyFill="1" applyBorder="1" applyAlignment="1" applyProtection="1">
      <alignment horizontal="center" vertical="top" wrapText="1" readingOrder="2"/>
      <protection locked="0"/>
    </xf>
    <xf numFmtId="0" fontId="0" fillId="4" borderId="23" xfId="0" applyFill="1" applyBorder="1" applyAlignment="1" applyProtection="1">
      <alignment horizontal="center" vertical="center"/>
      <protection locked="0"/>
    </xf>
    <xf numFmtId="0" fontId="4" fillId="0" borderId="0" xfId="0" applyFont="1" applyFill="1" applyBorder="1" applyAlignment="1">
      <alignment horizontal="center" vertical="top" wrapText="1"/>
    </xf>
    <xf numFmtId="0" fontId="0" fillId="0" borderId="0" xfId="0" applyAlignment="1">
      <alignment horizontal="center" vertical="center"/>
    </xf>
    <xf numFmtId="0" fontId="8" fillId="0" borderId="0" xfId="0" applyFont="1" applyFill="1" applyBorder="1" applyAlignment="1">
      <alignment horizontal="center" vertical="center" wrapText="1" readingOrder="2"/>
    </xf>
    <xf numFmtId="0" fontId="0" fillId="0" borderId="0" xfId="0" applyFill="1" applyAlignment="1">
      <alignment horizontal="right" vertical="top" readingOrder="2"/>
    </xf>
    <xf numFmtId="0" fontId="4" fillId="0" borderId="23" xfId="0" applyFont="1" applyBorder="1" applyAlignment="1">
      <alignment horizontal="right" vertical="top" wrapText="1" readingOrder="2"/>
    </xf>
    <xf numFmtId="0" fontId="2" fillId="0" borderId="29" xfId="0" applyFont="1" applyBorder="1" applyAlignment="1">
      <alignment horizontal="center" vertical="top" wrapText="1" readingOrder="2"/>
    </xf>
    <xf numFmtId="0" fontId="2" fillId="0" borderId="18" xfId="0" applyFont="1" applyBorder="1" applyAlignment="1">
      <alignment horizontal="right" vertical="center" wrapText="1" readingOrder="2"/>
    </xf>
    <xf numFmtId="0" fontId="0" fillId="0" borderId="0" xfId="0" applyFill="1" applyAlignment="1">
      <alignment horizontal="center" vertical="top" readingOrder="2"/>
    </xf>
    <xf numFmtId="0" fontId="0" fillId="0" borderId="0" xfId="0" applyAlignment="1">
      <alignment horizontal="center" vertical="top" readingOrder="2"/>
    </xf>
    <xf numFmtId="0" fontId="2" fillId="0" borderId="32" xfId="0" applyFont="1" applyBorder="1" applyAlignment="1">
      <alignment horizontal="center" vertical="top" wrapText="1" readingOrder="2"/>
    </xf>
    <xf numFmtId="0" fontId="2" fillId="4" borderId="29" xfId="0" applyFont="1" applyFill="1" applyBorder="1" applyAlignment="1" applyProtection="1">
      <alignment horizontal="center" vertical="top" wrapText="1" readingOrder="2"/>
      <protection locked="0"/>
    </xf>
    <xf numFmtId="0" fontId="2" fillId="0" borderId="2" xfId="0" applyFont="1" applyBorder="1" applyAlignment="1">
      <alignment horizontal="center" vertical="top" wrapText="1" readingOrder="2"/>
    </xf>
    <xf numFmtId="0" fontId="2" fillId="0" borderId="2" xfId="0" applyFont="1" applyBorder="1" applyAlignment="1">
      <alignment horizontal="justify" vertical="top" wrapText="1" readingOrder="2"/>
    </xf>
    <xf numFmtId="3" fontId="2" fillId="0" borderId="2" xfId="0" applyNumberFormat="1" applyFont="1" applyBorder="1" applyAlignment="1">
      <alignment horizontal="center" vertical="top" wrapText="1" readingOrder="2"/>
    </xf>
    <xf numFmtId="0" fontId="15" fillId="0" borderId="0" xfId="0" applyFont="1" applyFill="1" applyBorder="1" applyAlignment="1">
      <alignment horizontal="center" vertical="center"/>
    </xf>
    <xf numFmtId="0" fontId="2" fillId="0" borderId="2" xfId="0" applyFont="1" applyBorder="1" applyAlignment="1">
      <alignment horizontal="right" vertical="center" wrapText="1" readingOrder="2"/>
    </xf>
    <xf numFmtId="0" fontId="2" fillId="0" borderId="42" xfId="0" applyFont="1" applyBorder="1" applyAlignment="1">
      <alignment horizontal="justify" vertical="top" wrapText="1" readingOrder="2"/>
    </xf>
    <xf numFmtId="0" fontId="2" fillId="0" borderId="2" xfId="0" applyFont="1" applyBorder="1" applyAlignment="1">
      <alignment horizontal="right" vertical="top" wrapText="1" readingOrder="2"/>
    </xf>
    <xf numFmtId="4" fontId="2" fillId="4" borderId="2" xfId="0" applyNumberFormat="1" applyFont="1" applyFill="1" applyBorder="1" applyAlignment="1" applyProtection="1">
      <alignment horizontal="center" vertical="top" wrapText="1" readingOrder="2"/>
      <protection locked="0"/>
    </xf>
    <xf numFmtId="0" fontId="2" fillId="0" borderId="2" xfId="0" applyFont="1" applyBorder="1" applyAlignment="1">
      <alignment vertical="top" wrapText="1"/>
    </xf>
    <xf numFmtId="0" fontId="0" fillId="5" borderId="2" xfId="0" applyFill="1" applyBorder="1" applyAlignment="1" applyProtection="1">
      <alignment vertical="top"/>
      <protection locked="0"/>
    </xf>
    <xf numFmtId="0" fontId="0" fillId="5" borderId="2" xfId="0" applyFill="1" applyBorder="1" applyAlignment="1" applyProtection="1">
      <alignment vertical="top" readingOrder="2"/>
      <protection locked="0"/>
    </xf>
    <xf numFmtId="4" fontId="2" fillId="5" borderId="2" xfId="0" applyNumberFormat="1" applyFont="1" applyFill="1" applyBorder="1" applyAlignment="1" applyProtection="1">
      <alignment horizontal="center" vertical="top" wrapText="1" readingOrder="2"/>
      <protection locked="0"/>
    </xf>
    <xf numFmtId="0" fontId="2" fillId="0" borderId="38" xfId="0" applyFont="1" applyBorder="1" applyAlignment="1">
      <alignment horizontal="justify" vertical="top" wrapText="1" readingOrder="2"/>
    </xf>
    <xf numFmtId="0" fontId="7" fillId="0" borderId="38" xfId="0" applyFont="1" applyBorder="1" applyAlignment="1">
      <alignment horizontal="right" vertical="top"/>
    </xf>
    <xf numFmtId="0" fontId="0" fillId="5" borderId="38" xfId="0" applyFill="1" applyBorder="1" applyAlignment="1" applyProtection="1">
      <alignment vertical="top"/>
      <protection locked="0"/>
    </xf>
    <xf numFmtId="0" fontId="2" fillId="0" borderId="39" xfId="0" applyFont="1" applyBorder="1" applyAlignment="1">
      <alignment horizontal="center" vertical="top" wrapText="1" readingOrder="2"/>
    </xf>
    <xf numFmtId="0" fontId="0" fillId="5" borderId="28" xfId="0" applyFill="1" applyBorder="1" applyAlignment="1" applyProtection="1">
      <alignment vertical="top"/>
      <protection locked="0"/>
    </xf>
    <xf numFmtId="0" fontId="0" fillId="5" borderId="28" xfId="0" applyFill="1" applyBorder="1" applyAlignment="1" applyProtection="1">
      <alignment vertical="top" readingOrder="2"/>
      <protection locked="0"/>
    </xf>
    <xf numFmtId="4" fontId="2" fillId="5" borderId="28" xfId="0" applyNumberFormat="1" applyFont="1" applyFill="1" applyBorder="1" applyAlignment="1" applyProtection="1">
      <alignment horizontal="center" vertical="top" wrapText="1" readingOrder="2"/>
      <protection locked="0"/>
    </xf>
    <xf numFmtId="0" fontId="0" fillId="5" borderId="40" xfId="0" applyFill="1" applyBorder="1" applyAlignment="1" applyProtection="1">
      <alignment vertical="top"/>
      <protection locked="0"/>
    </xf>
    <xf numFmtId="0" fontId="3" fillId="8" borderId="34" xfId="0" applyFont="1" applyFill="1" applyBorder="1" applyAlignment="1">
      <alignment horizontal="center" vertical="center" wrapText="1" readingOrder="2"/>
    </xf>
    <xf numFmtId="0" fontId="3" fillId="8" borderId="41" xfId="0" applyFont="1" applyFill="1" applyBorder="1" applyAlignment="1">
      <alignment horizontal="center" vertical="center" wrapText="1" readingOrder="2"/>
    </xf>
    <xf numFmtId="0" fontId="3" fillId="8" borderId="33" xfId="0" applyFont="1" applyFill="1" applyBorder="1" applyAlignment="1">
      <alignment horizontal="center" vertical="center" wrapText="1" readingOrder="2"/>
    </xf>
    <xf numFmtId="0" fontId="3" fillId="8" borderId="41" xfId="0" applyFont="1" applyFill="1" applyBorder="1" applyAlignment="1">
      <alignment horizontal="center" vertical="top" wrapText="1" readingOrder="2"/>
    </xf>
    <xf numFmtId="0" fontId="13" fillId="0" borderId="2" xfId="0" applyFont="1" applyBorder="1" applyAlignment="1">
      <alignment vertical="top"/>
    </xf>
    <xf numFmtId="0" fontId="13" fillId="0" borderId="2" xfId="0" applyFont="1" applyBorder="1" applyAlignment="1">
      <alignment vertical="top" wrapText="1"/>
    </xf>
    <xf numFmtId="0" fontId="2" fillId="0" borderId="38" xfId="0" applyFont="1" applyBorder="1" applyAlignment="1">
      <alignment horizontal="right" vertical="top" wrapText="1" readingOrder="2"/>
    </xf>
    <xf numFmtId="0" fontId="2" fillId="0" borderId="38" xfId="0" applyFont="1" applyBorder="1" applyAlignment="1">
      <alignment horizontal="right" vertical="top" wrapText="1"/>
    </xf>
    <xf numFmtId="0" fontId="0" fillId="0" borderId="0" xfId="0" applyAlignment="1">
      <alignment wrapText="1"/>
    </xf>
    <xf numFmtId="0" fontId="0" fillId="0" borderId="0" xfId="0" applyAlignment="1">
      <alignment horizontal="center" wrapText="1"/>
    </xf>
    <xf numFmtId="0" fontId="0" fillId="0" borderId="19" xfId="0" applyBorder="1" applyAlignment="1">
      <alignment horizontal="center"/>
    </xf>
    <xf numFmtId="0" fontId="2" fillId="0" borderId="38" xfId="0" applyFont="1" applyBorder="1" applyAlignment="1">
      <alignment horizontal="right" vertical="center" wrapText="1" readingOrder="2"/>
    </xf>
    <xf numFmtId="0" fontId="0" fillId="0" borderId="39" xfId="0" applyBorder="1" applyAlignment="1">
      <alignment horizontal="center"/>
    </xf>
    <xf numFmtId="0" fontId="0" fillId="0" borderId="12" xfId="0" applyBorder="1" applyAlignment="1">
      <alignment horizontal="center"/>
    </xf>
    <xf numFmtId="0" fontId="2" fillId="0" borderId="21" xfId="0" applyFont="1" applyBorder="1" applyAlignment="1">
      <alignment horizontal="right" vertical="center" wrapText="1" readingOrder="2"/>
    </xf>
    <xf numFmtId="0" fontId="3" fillId="2" borderId="34" xfId="0" applyFont="1" applyFill="1" applyBorder="1" applyAlignment="1">
      <alignment horizontal="center" vertical="center" wrapText="1" readingOrder="2"/>
    </xf>
    <xf numFmtId="0" fontId="3" fillId="2" borderId="41" xfId="0" applyFont="1" applyFill="1" applyBorder="1" applyAlignment="1">
      <alignment horizontal="center" vertical="center" wrapText="1" readingOrder="2"/>
    </xf>
    <xf numFmtId="0" fontId="3" fillId="2" borderId="33" xfId="0" applyFont="1" applyFill="1" applyBorder="1" applyAlignment="1">
      <alignment horizontal="center" vertical="center" wrapText="1" readingOrder="2"/>
    </xf>
    <xf numFmtId="0" fontId="2" fillId="0" borderId="38" xfId="0" applyFont="1" applyBorder="1" applyAlignment="1" applyProtection="1">
      <alignment horizontal="right" vertical="top" wrapText="1" readingOrder="2"/>
      <protection locked="0"/>
    </xf>
    <xf numFmtId="0" fontId="9" fillId="7" borderId="2" xfId="0" applyFont="1" applyFill="1" applyBorder="1" applyAlignment="1">
      <alignment horizontal="center" vertical="top" wrapText="1" readingOrder="2"/>
    </xf>
    <xf numFmtId="0" fontId="2" fillId="7" borderId="2" xfId="0" applyFont="1" applyFill="1" applyBorder="1" applyAlignment="1">
      <alignment horizontal="center" vertical="top" wrapText="1" readingOrder="2"/>
    </xf>
    <xf numFmtId="0" fontId="9" fillId="5" borderId="2" xfId="0" applyFont="1" applyFill="1" applyBorder="1" applyAlignment="1" applyProtection="1">
      <alignment horizontal="center" vertical="top" wrapText="1" readingOrder="2"/>
      <protection locked="0"/>
    </xf>
    <xf numFmtId="0" fontId="2" fillId="5" borderId="2" xfId="0" applyFont="1" applyFill="1" applyBorder="1" applyAlignment="1" applyProtection="1">
      <alignment horizontal="center" vertical="top" wrapText="1" readingOrder="2"/>
      <protection locked="0"/>
    </xf>
    <xf numFmtId="0" fontId="2" fillId="5" borderId="28" xfId="0" applyFont="1" applyFill="1" applyBorder="1" applyAlignment="1" applyProtection="1">
      <alignment horizontal="center" vertical="top" wrapText="1" readingOrder="2"/>
      <protection locked="0"/>
    </xf>
    <xf numFmtId="0" fontId="8" fillId="8" borderId="28" xfId="0" applyFont="1" applyFill="1" applyBorder="1" applyAlignment="1">
      <alignment horizontal="center" vertical="center" wrapText="1" readingOrder="2"/>
    </xf>
    <xf numFmtId="0" fontId="2" fillId="5" borderId="38" xfId="0" applyFont="1" applyFill="1" applyBorder="1" applyAlignment="1" applyProtection="1">
      <alignment horizontal="right" vertical="top" wrapText="1" readingOrder="2"/>
      <protection locked="0"/>
    </xf>
    <xf numFmtId="0" fontId="2" fillId="5" borderId="40" xfId="0" applyFont="1" applyFill="1" applyBorder="1" applyAlignment="1" applyProtection="1">
      <alignment horizontal="right" vertical="top" wrapText="1" readingOrder="2"/>
      <protection locked="0"/>
    </xf>
    <xf numFmtId="0" fontId="2" fillId="0" borderId="35" xfId="0" applyFont="1" applyBorder="1" applyAlignment="1">
      <alignment horizontal="center" vertical="top" wrapText="1" readingOrder="2"/>
    </xf>
    <xf numFmtId="0" fontId="2" fillId="0" borderId="36" xfId="0" applyFont="1" applyBorder="1" applyAlignment="1">
      <alignment horizontal="right" vertical="top" wrapText="1" readingOrder="2"/>
    </xf>
    <xf numFmtId="0" fontId="9" fillId="0" borderId="38" xfId="0" applyFont="1" applyBorder="1" applyAlignment="1">
      <alignment horizontal="right" vertical="top" wrapText="1" readingOrder="2"/>
    </xf>
    <xf numFmtId="0" fontId="18" fillId="0" borderId="38" xfId="0" applyFont="1" applyBorder="1" applyAlignment="1">
      <alignment vertical="top"/>
    </xf>
    <xf numFmtId="0" fontId="2" fillId="0" borderId="31" xfId="0" applyFont="1" applyBorder="1" applyAlignment="1">
      <alignment horizontal="center" vertical="center" wrapText="1" readingOrder="2"/>
    </xf>
    <xf numFmtId="0" fontId="2" fillId="0" borderId="42" xfId="0" applyFont="1" applyBorder="1" applyAlignment="1">
      <alignment horizontal="center" vertical="top" wrapText="1" readingOrder="2"/>
    </xf>
    <xf numFmtId="0" fontId="2" fillId="0" borderId="44" xfId="0" applyFont="1" applyBorder="1" applyAlignment="1">
      <alignment horizontal="right" vertical="top" wrapText="1" readingOrder="2"/>
    </xf>
    <xf numFmtId="0" fontId="2" fillId="0" borderId="45" xfId="0" applyFont="1" applyBorder="1" applyAlignment="1">
      <alignment horizontal="center" vertical="top" wrapText="1" readingOrder="2"/>
    </xf>
    <xf numFmtId="0" fontId="2" fillId="4" borderId="42" xfId="0" applyFont="1" applyFill="1" applyBorder="1" applyAlignment="1" applyProtection="1">
      <alignment horizontal="center" vertical="top" wrapText="1" readingOrder="2"/>
      <protection locked="0"/>
    </xf>
    <xf numFmtId="0" fontId="2" fillId="0" borderId="29" xfId="0" applyFont="1" applyBorder="1" applyAlignment="1">
      <alignment horizontal="center" vertical="center" wrapText="1" readingOrder="2"/>
    </xf>
    <xf numFmtId="0" fontId="2" fillId="0" borderId="20" xfId="0" applyFont="1" applyBorder="1" applyAlignment="1">
      <alignment horizontal="right" vertical="top" wrapText="1" readingOrder="2"/>
    </xf>
    <xf numFmtId="0" fontId="2" fillId="0" borderId="29" xfId="0" applyFont="1" applyBorder="1" applyAlignment="1">
      <alignment horizontal="justify" vertical="top" wrapText="1" readingOrder="2"/>
    </xf>
    <xf numFmtId="0" fontId="2" fillId="0" borderId="28" xfId="0" applyFont="1" applyBorder="1" applyAlignment="1">
      <alignment horizontal="center" vertical="top" wrapText="1" readingOrder="2"/>
    </xf>
    <xf numFmtId="0" fontId="2" fillId="0" borderId="28" xfId="0" applyFont="1" applyBorder="1" applyAlignment="1">
      <alignment horizontal="right" vertical="top" wrapText="1" readingOrder="2"/>
    </xf>
    <xf numFmtId="0" fontId="12" fillId="0" borderId="0" xfId="0" applyFont="1" applyAlignment="1">
      <alignment horizontal="center" vertical="top"/>
    </xf>
    <xf numFmtId="0" fontId="0" fillId="6" borderId="2" xfId="0" applyFill="1" applyBorder="1" applyAlignment="1">
      <alignment horizontal="center" vertical="top"/>
    </xf>
    <xf numFmtId="0" fontId="0" fillId="6" borderId="28" xfId="0" applyFill="1" applyBorder="1" applyAlignment="1">
      <alignment horizontal="center" vertical="top"/>
    </xf>
    <xf numFmtId="4" fontId="0" fillId="6" borderId="2" xfId="0" applyNumberFormat="1" applyFill="1" applyBorder="1" applyAlignment="1">
      <alignment horizontal="center" vertical="top"/>
    </xf>
    <xf numFmtId="0" fontId="0" fillId="0" borderId="2" xfId="0" applyFill="1" applyBorder="1" applyAlignment="1" applyProtection="1">
      <alignment vertical="top" readingOrder="2"/>
      <protection locked="0"/>
    </xf>
    <xf numFmtId="0" fontId="0" fillId="0" borderId="38" xfId="0" applyFill="1" applyBorder="1" applyAlignment="1" applyProtection="1">
      <alignment vertical="top" wrapText="1"/>
      <protection locked="0"/>
    </xf>
    <xf numFmtId="0" fontId="2" fillId="0" borderId="36" xfId="0" applyFont="1" applyBorder="1" applyAlignment="1">
      <alignment horizontal="justify" vertical="top" wrapText="1" readingOrder="2"/>
    </xf>
    <xf numFmtId="4" fontId="2" fillId="4" borderId="36" xfId="0" applyNumberFormat="1" applyFont="1" applyFill="1" applyBorder="1" applyAlignment="1" applyProtection="1">
      <alignment horizontal="center" vertical="top" wrapText="1" readingOrder="2"/>
      <protection locked="0"/>
    </xf>
    <xf numFmtId="0" fontId="2" fillId="0" borderId="37" xfId="0" applyFont="1" applyBorder="1" applyAlignment="1">
      <alignment horizontal="justify" vertical="top" wrapText="1" readingOrder="2"/>
    </xf>
    <xf numFmtId="0" fontId="0" fillId="0" borderId="2" xfId="0" applyFill="1" applyBorder="1" applyAlignment="1" applyProtection="1">
      <alignment vertical="top" wrapText="1"/>
      <protection locked="0"/>
    </xf>
    <xf numFmtId="0" fontId="0" fillId="0" borderId="2" xfId="0" applyFill="1" applyBorder="1" applyAlignment="1" applyProtection="1">
      <alignment vertical="top" wrapText="1" readingOrder="2"/>
      <protection locked="0"/>
    </xf>
    <xf numFmtId="0" fontId="2" fillId="0" borderId="46" xfId="0" applyFont="1" applyBorder="1" applyAlignment="1">
      <alignment horizontal="right" vertical="top" wrapText="1" readingOrder="2"/>
    </xf>
    <xf numFmtId="0" fontId="2" fillId="0" borderId="46" xfId="0" applyFont="1" applyBorder="1" applyAlignment="1">
      <alignment horizontal="center" vertical="top" wrapText="1" readingOrder="2"/>
    </xf>
    <xf numFmtId="0" fontId="0" fillId="6" borderId="46" xfId="0" applyFill="1" applyBorder="1" applyAlignment="1">
      <alignment horizontal="center" vertical="top"/>
    </xf>
    <xf numFmtId="0" fontId="2" fillId="0" borderId="47" xfId="0" applyFont="1" applyBorder="1" applyAlignment="1">
      <alignment horizontal="right" vertical="top" wrapText="1" readingOrder="2"/>
    </xf>
    <xf numFmtId="0" fontId="2" fillId="0" borderId="20" xfId="0" applyFont="1" applyFill="1" applyBorder="1" applyAlignment="1">
      <alignment horizontal="right" vertical="top" wrapText="1" readingOrder="2"/>
    </xf>
    <xf numFmtId="0" fontId="2" fillId="0" borderId="49" xfId="0" applyFont="1" applyBorder="1" applyAlignment="1">
      <alignment horizontal="center" vertical="top" wrapText="1" readingOrder="2"/>
    </xf>
    <xf numFmtId="0" fontId="2" fillId="0" borderId="28" xfId="0" applyFont="1" applyBorder="1" applyAlignment="1">
      <alignment horizontal="right" vertical="center" wrapText="1" readingOrder="2"/>
    </xf>
    <xf numFmtId="0" fontId="2" fillId="0" borderId="40" xfId="0" applyFont="1" applyBorder="1" applyAlignment="1">
      <alignment horizontal="right" vertical="center" wrapText="1" readingOrder="2"/>
    </xf>
    <xf numFmtId="3" fontId="2" fillId="4" borderId="18" xfId="0" applyNumberFormat="1" applyFont="1" applyFill="1" applyBorder="1" applyAlignment="1" applyProtection="1">
      <alignment horizontal="center" vertical="center" wrapText="1" readingOrder="2"/>
      <protection locked="0"/>
    </xf>
    <xf numFmtId="3" fontId="2" fillId="4" borderId="2" xfId="0" applyNumberFormat="1" applyFont="1" applyFill="1" applyBorder="1" applyAlignment="1" applyProtection="1">
      <alignment horizontal="center" vertical="center" wrapText="1" readingOrder="2"/>
      <protection locked="0"/>
    </xf>
    <xf numFmtId="3" fontId="2" fillId="0" borderId="18" xfId="0" applyNumberFormat="1" applyFont="1" applyFill="1" applyBorder="1" applyAlignment="1" applyProtection="1">
      <alignment horizontal="center" vertical="center" wrapText="1" readingOrder="2"/>
      <protection locked="0"/>
    </xf>
    <xf numFmtId="3" fontId="2" fillId="0" borderId="2" xfId="0" applyNumberFormat="1" applyFont="1" applyFill="1" applyBorder="1" applyAlignment="1" applyProtection="1">
      <alignment horizontal="center" vertical="center" wrapText="1" readingOrder="2"/>
      <protection locked="0"/>
    </xf>
    <xf numFmtId="3" fontId="2" fillId="0" borderId="28" xfId="0" applyNumberFormat="1" applyFont="1" applyFill="1" applyBorder="1" applyAlignment="1" applyProtection="1">
      <alignment horizontal="center" vertical="center" wrapText="1" readingOrder="2"/>
      <protection locked="0"/>
    </xf>
    <xf numFmtId="0" fontId="2" fillId="0" borderId="36" xfId="0" applyFont="1" applyBorder="1" applyAlignment="1">
      <alignment horizontal="center" vertical="top" wrapText="1" readingOrder="2"/>
    </xf>
    <xf numFmtId="0" fontId="0" fillId="6" borderId="36" xfId="0" applyFill="1" applyBorder="1" applyAlignment="1">
      <alignment horizontal="center" vertical="top"/>
    </xf>
    <xf numFmtId="0" fontId="2" fillId="0" borderId="37" xfId="0" applyFont="1" applyBorder="1" applyAlignment="1">
      <alignment horizontal="right" vertical="top" wrapText="1" readingOrder="2"/>
    </xf>
    <xf numFmtId="0" fontId="2" fillId="0" borderId="40" xfId="0" applyFont="1" applyBorder="1" applyAlignment="1">
      <alignment horizontal="right" vertical="top" wrapText="1" readingOrder="2"/>
    </xf>
    <xf numFmtId="0" fontId="2" fillId="0" borderId="29" xfId="0" applyFont="1" applyBorder="1" applyAlignment="1">
      <alignment horizontal="center" vertical="top" wrapText="1" readingOrder="2"/>
    </xf>
    <xf numFmtId="0" fontId="18" fillId="0" borderId="38" xfId="0" applyFont="1" applyBorder="1" applyAlignment="1">
      <alignment vertical="top" wrapText="1"/>
    </xf>
    <xf numFmtId="0" fontId="13" fillId="0" borderId="5" xfId="0" applyFont="1" applyBorder="1" applyAlignment="1">
      <alignment vertical="top"/>
    </xf>
    <xf numFmtId="0" fontId="2" fillId="5" borderId="29" xfId="0" applyFont="1" applyFill="1" applyBorder="1" applyAlignment="1" applyProtection="1">
      <alignment horizontal="center" vertical="top" wrapText="1" readingOrder="2"/>
      <protection locked="0"/>
    </xf>
    <xf numFmtId="0" fontId="2" fillId="5" borderId="49" xfId="0" applyFont="1" applyFill="1" applyBorder="1" applyAlignment="1" applyProtection="1">
      <alignment horizontal="center" vertical="top" wrapText="1" readingOrder="2"/>
      <protection locked="0"/>
    </xf>
    <xf numFmtId="0" fontId="3" fillId="2" borderId="1" xfId="0" applyFont="1" applyFill="1" applyBorder="1" applyAlignment="1">
      <alignment horizontal="center" vertical="top" wrapText="1" readingOrder="2"/>
    </xf>
    <xf numFmtId="0" fontId="0" fillId="0" borderId="0" xfId="0" applyBorder="1" applyAlignment="1">
      <alignment horizontal="center" vertical="top"/>
    </xf>
    <xf numFmtId="0" fontId="15" fillId="7" borderId="23" xfId="0" applyFont="1" applyFill="1" applyBorder="1" applyAlignment="1">
      <alignment vertical="center"/>
    </xf>
    <xf numFmtId="3" fontId="2" fillId="4" borderId="28" xfId="0" applyNumberFormat="1" applyFont="1" applyFill="1" applyBorder="1" applyAlignment="1" applyProtection="1">
      <alignment horizontal="center" vertical="center" wrapText="1" readingOrder="2"/>
      <protection locked="0"/>
    </xf>
    <xf numFmtId="9" fontId="0" fillId="4" borderId="23" xfId="1" applyFont="1" applyFill="1" applyBorder="1" applyAlignment="1" applyProtection="1">
      <alignment horizontal="center" vertical="center"/>
      <protection locked="0"/>
    </xf>
    <xf numFmtId="3" fontId="2" fillId="7" borderId="18" xfId="0" applyNumberFormat="1" applyFont="1" applyFill="1" applyBorder="1" applyAlignment="1" applyProtection="1">
      <alignment horizontal="center" vertical="center" wrapText="1" readingOrder="2"/>
    </xf>
    <xf numFmtId="3" fontId="2" fillId="7" borderId="2" xfId="0" applyNumberFormat="1" applyFont="1" applyFill="1" applyBorder="1" applyAlignment="1" applyProtection="1">
      <alignment horizontal="center" vertical="center" wrapText="1" readingOrder="2"/>
    </xf>
    <xf numFmtId="3" fontId="2" fillId="7" borderId="28" xfId="0" applyNumberFormat="1" applyFont="1" applyFill="1" applyBorder="1" applyAlignment="1" applyProtection="1">
      <alignment horizontal="center" vertical="center" wrapText="1" readingOrder="2"/>
    </xf>
    <xf numFmtId="4" fontId="2" fillId="7" borderId="51" xfId="0" applyNumberFormat="1" applyFont="1" applyFill="1" applyBorder="1" applyAlignment="1" applyProtection="1">
      <alignment horizontal="center" vertical="top" wrapText="1" readingOrder="2"/>
    </xf>
    <xf numFmtId="4" fontId="2" fillId="7" borderId="3" xfId="0" applyNumberFormat="1" applyFont="1" applyFill="1" applyBorder="1" applyAlignment="1" applyProtection="1">
      <alignment horizontal="center" vertical="top" wrapText="1" readingOrder="2"/>
    </xf>
    <xf numFmtId="4" fontId="2" fillId="7" borderId="52" xfId="0" applyNumberFormat="1" applyFont="1" applyFill="1" applyBorder="1" applyAlignment="1" applyProtection="1">
      <alignment horizontal="center" vertical="top" wrapText="1" readingOrder="2"/>
    </xf>
    <xf numFmtId="0" fontId="9" fillId="4" borderId="36" xfId="0" applyFont="1" applyFill="1" applyBorder="1" applyAlignment="1" applyProtection="1">
      <alignment horizontal="center" vertical="top" wrapText="1" readingOrder="2"/>
      <protection locked="0"/>
    </xf>
    <xf numFmtId="0" fontId="2" fillId="7" borderId="36" xfId="0" applyFont="1" applyFill="1" applyBorder="1" applyAlignment="1">
      <alignment horizontal="center" vertical="top" wrapText="1" readingOrder="2"/>
    </xf>
    <xf numFmtId="0" fontId="2" fillId="4" borderId="36" xfId="0" applyFont="1" applyFill="1" applyBorder="1" applyAlignment="1" applyProtection="1">
      <alignment horizontal="center" vertical="top" wrapText="1" readingOrder="2"/>
      <protection locked="0"/>
    </xf>
    <xf numFmtId="0" fontId="2" fillId="0" borderId="37" xfId="0" applyFont="1" applyBorder="1" applyAlignment="1" applyProtection="1">
      <alignment horizontal="right" vertical="top" wrapText="1" readingOrder="2"/>
      <protection locked="0"/>
    </xf>
    <xf numFmtId="0" fontId="9" fillId="5" borderId="28" xfId="0" applyFont="1" applyFill="1" applyBorder="1" applyAlignment="1" applyProtection="1">
      <alignment horizontal="center" vertical="top" wrapText="1" readingOrder="2"/>
      <protection locked="0"/>
    </xf>
    <xf numFmtId="0" fontId="9" fillId="7" borderId="28" xfId="0" applyFont="1" applyFill="1" applyBorder="1" applyAlignment="1">
      <alignment horizontal="center" vertical="top" wrapText="1" readingOrder="2"/>
    </xf>
    <xf numFmtId="0" fontId="2" fillId="7" borderId="28" xfId="0" applyFont="1" applyFill="1" applyBorder="1" applyAlignment="1">
      <alignment horizontal="center" vertical="top" wrapText="1" readingOrder="2"/>
    </xf>
    <xf numFmtId="0" fontId="9" fillId="0" borderId="43" xfId="0" applyFont="1" applyFill="1" applyBorder="1" applyAlignment="1">
      <alignment horizontal="right" vertical="top" wrapText="1" readingOrder="2"/>
    </xf>
    <xf numFmtId="0" fontId="9" fillId="0" borderId="43" xfId="0" applyFont="1" applyFill="1" applyBorder="1" applyAlignment="1" applyProtection="1">
      <alignment horizontal="center" vertical="top" wrapText="1" readingOrder="2"/>
      <protection locked="0"/>
    </xf>
    <xf numFmtId="0" fontId="9" fillId="0" borderId="43" xfId="0" applyFont="1" applyFill="1" applyBorder="1" applyAlignment="1">
      <alignment horizontal="center" vertical="top" wrapText="1" readingOrder="2"/>
    </xf>
    <xf numFmtId="0" fontId="2" fillId="0" borderId="43" xfId="0" applyFont="1" applyFill="1" applyBorder="1" applyAlignment="1">
      <alignment horizontal="center" vertical="top" wrapText="1" readingOrder="2"/>
    </xf>
    <xf numFmtId="0" fontId="2" fillId="0" borderId="0" xfId="0" applyFont="1" applyFill="1" applyBorder="1" applyAlignment="1" applyProtection="1">
      <alignment horizontal="center" vertical="top" wrapText="1" readingOrder="2"/>
      <protection locked="0"/>
    </xf>
    <xf numFmtId="0" fontId="2" fillId="0" borderId="0" xfId="0" applyFont="1" applyFill="1" applyBorder="1" applyAlignment="1" applyProtection="1">
      <alignment horizontal="right" vertical="top" wrapText="1" readingOrder="2"/>
      <protection locked="0"/>
    </xf>
    <xf numFmtId="0" fontId="9" fillId="0" borderId="0" xfId="0" applyFont="1" applyFill="1" applyBorder="1" applyAlignment="1">
      <alignment horizontal="right" vertical="top" wrapText="1" readingOrder="2"/>
    </xf>
    <xf numFmtId="0" fontId="9" fillId="0" borderId="0" xfId="0" applyFont="1" applyFill="1" applyBorder="1" applyAlignment="1" applyProtection="1">
      <alignment horizontal="center" vertical="top" wrapText="1" readingOrder="2"/>
      <protection locked="0"/>
    </xf>
    <xf numFmtId="0" fontId="9" fillId="0" borderId="0" xfId="0" applyFont="1" applyFill="1" applyBorder="1" applyAlignment="1">
      <alignment horizontal="center" vertical="top" wrapText="1" readingOrder="2"/>
    </xf>
    <xf numFmtId="0" fontId="0" fillId="0" borderId="0" xfId="0" applyFill="1" applyBorder="1"/>
    <xf numFmtId="0" fontId="0" fillId="0" borderId="0" xfId="0" applyFill="1" applyBorder="1" applyAlignment="1">
      <alignment vertical="top"/>
    </xf>
    <xf numFmtId="0" fontId="3" fillId="3" borderId="23" xfId="0" applyFont="1" applyFill="1" applyBorder="1" applyAlignment="1">
      <alignment horizontal="center" vertical="top" wrapText="1" readingOrder="2"/>
    </xf>
    <xf numFmtId="0" fontId="10" fillId="7" borderId="23" xfId="0" applyFont="1" applyFill="1" applyBorder="1" applyAlignment="1">
      <alignment horizontal="center" vertical="center" wrapText="1" readingOrder="2"/>
    </xf>
    <xf numFmtId="0" fontId="2" fillId="0" borderId="0" xfId="0" applyFont="1" applyFill="1" applyBorder="1" applyAlignment="1">
      <alignment horizontal="center" vertical="center" wrapText="1" readingOrder="2"/>
    </xf>
    <xf numFmtId="0" fontId="0" fillId="0" borderId="0" xfId="0" applyAlignment="1">
      <alignment horizontal="right" vertical="center" wrapText="1" readingOrder="2"/>
    </xf>
    <xf numFmtId="0" fontId="2" fillId="7" borderId="42" xfId="0" applyFont="1" applyFill="1" applyBorder="1" applyAlignment="1" applyProtection="1">
      <alignment horizontal="center" vertical="top" wrapText="1" readingOrder="2"/>
    </xf>
    <xf numFmtId="0" fontId="2" fillId="7" borderId="29" xfId="0" applyFont="1" applyFill="1" applyBorder="1" applyAlignment="1" applyProtection="1">
      <alignment horizontal="center" vertical="top" wrapText="1" readingOrder="2"/>
    </xf>
    <xf numFmtId="0" fontId="2" fillId="7" borderId="49" xfId="0" applyFont="1" applyFill="1" applyBorder="1" applyAlignment="1" applyProtection="1">
      <alignment horizontal="center" vertical="top" wrapText="1" readingOrder="2"/>
    </xf>
    <xf numFmtId="0" fontId="16" fillId="0" borderId="43" xfId="0" applyFont="1" applyFill="1" applyBorder="1" applyAlignment="1">
      <alignment horizontal="right" vertical="top" wrapText="1" readingOrder="2"/>
    </xf>
    <xf numFmtId="0" fontId="16" fillId="0" borderId="43" xfId="0" applyFont="1" applyFill="1" applyBorder="1" applyAlignment="1">
      <alignment horizontal="justify" vertical="top" wrapText="1" readingOrder="2"/>
    </xf>
    <xf numFmtId="0" fontId="2" fillId="0" borderId="0" xfId="0" applyFont="1" applyFill="1" applyBorder="1" applyAlignment="1" applyProtection="1">
      <alignment horizontal="center" vertical="top" wrapText="1" readingOrder="2"/>
    </xf>
    <xf numFmtId="0" fontId="0" fillId="0" borderId="0" xfId="0" applyFill="1" applyBorder="1" applyAlignment="1">
      <alignment horizontal="center" vertical="top"/>
    </xf>
    <xf numFmtId="0" fontId="2" fillId="0" borderId="43" xfId="0" applyFont="1" applyFill="1" applyBorder="1" applyAlignment="1" applyProtection="1">
      <alignment horizontal="center" vertical="top" wrapText="1" readingOrder="2"/>
      <protection locked="0"/>
    </xf>
    <xf numFmtId="0" fontId="16" fillId="0" borderId="0" xfId="0" applyFont="1" applyFill="1" applyBorder="1" applyAlignment="1">
      <alignment horizontal="right" vertical="top" wrapText="1" readingOrder="2"/>
    </xf>
    <xf numFmtId="0" fontId="16" fillId="0" borderId="0" xfId="0" applyFont="1" applyFill="1" applyBorder="1" applyAlignment="1">
      <alignment horizontal="justify" vertical="top" wrapText="1" readingOrder="2"/>
    </xf>
    <xf numFmtId="0" fontId="2" fillId="0" borderId="14" xfId="0" applyFont="1" applyFill="1" applyBorder="1" applyAlignment="1">
      <alignment horizontal="center" vertical="top" wrapText="1" readingOrder="2"/>
    </xf>
    <xf numFmtId="0" fontId="3" fillId="7" borderId="23" xfId="0" applyFont="1" applyFill="1" applyBorder="1" applyAlignment="1">
      <alignment horizontal="center" vertical="center" wrapText="1" readingOrder="2"/>
    </xf>
    <xf numFmtId="0" fontId="3" fillId="7" borderId="23" xfId="0" applyFont="1" applyFill="1" applyBorder="1" applyAlignment="1" applyProtection="1">
      <alignment horizontal="center" vertical="center" wrapText="1" readingOrder="2"/>
    </xf>
    <xf numFmtId="0" fontId="4" fillId="3" borderId="23" xfId="0" applyFont="1" applyFill="1" applyBorder="1" applyAlignment="1">
      <alignment horizontal="center" wrapText="1"/>
    </xf>
    <xf numFmtId="0" fontId="3" fillId="0" borderId="0" xfId="0" applyFont="1" applyFill="1" applyBorder="1" applyAlignment="1">
      <alignment horizontal="center" vertical="center" wrapText="1" readingOrder="2"/>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right" wrapText="1"/>
    </xf>
    <xf numFmtId="0" fontId="0" fillId="0" borderId="19" xfId="0" applyBorder="1" applyAlignment="1">
      <alignment horizontal="center" vertical="top"/>
    </xf>
    <xf numFmtId="0" fontId="0" fillId="0" borderId="31" xfId="0" applyFill="1" applyBorder="1" applyAlignment="1">
      <alignment horizontal="center"/>
    </xf>
    <xf numFmtId="0" fontId="0" fillId="7" borderId="23" xfId="0" applyFill="1" applyBorder="1" applyAlignment="1">
      <alignment horizontal="center" vertical="center"/>
    </xf>
    <xf numFmtId="0" fontId="4" fillId="7" borderId="23" xfId="0" applyFont="1" applyFill="1" applyBorder="1" applyAlignment="1">
      <alignment horizontal="center" vertical="center"/>
    </xf>
    <xf numFmtId="0" fontId="0" fillId="7" borderId="29" xfId="0" applyFill="1" applyBorder="1" applyAlignment="1">
      <alignment horizontal="center" vertical="center"/>
    </xf>
    <xf numFmtId="0" fontId="0" fillId="7" borderId="49" xfId="0" applyFill="1" applyBorder="1" applyAlignment="1">
      <alignment horizontal="center" vertical="center"/>
    </xf>
    <xf numFmtId="0" fontId="0" fillId="7" borderId="56" xfId="0" applyFill="1" applyBorder="1" applyAlignment="1">
      <alignment horizontal="center" vertical="center"/>
    </xf>
    <xf numFmtId="0" fontId="4" fillId="3" borderId="34" xfId="0" applyFont="1" applyFill="1" applyBorder="1" applyAlignment="1">
      <alignment horizontal="center"/>
    </xf>
    <xf numFmtId="0" fontId="4" fillId="3" borderId="41" xfId="0" applyFont="1" applyFill="1" applyBorder="1" applyAlignment="1">
      <alignment horizontal="center" wrapText="1"/>
    </xf>
    <xf numFmtId="0" fontId="4" fillId="3" borderId="33" xfId="0" applyFont="1" applyFill="1" applyBorder="1" applyAlignment="1">
      <alignment horizontal="center" wrapText="1"/>
    </xf>
    <xf numFmtId="0" fontId="13" fillId="0" borderId="12" xfId="0" applyFont="1" applyFill="1" applyBorder="1" applyAlignment="1">
      <alignment horizontal="center" vertical="top"/>
    </xf>
    <xf numFmtId="0" fontId="0" fillId="0" borderId="39" xfId="0" applyBorder="1" applyAlignment="1">
      <alignment horizontal="center" vertical="top"/>
    </xf>
    <xf numFmtId="0" fontId="9" fillId="7" borderId="36" xfId="0" applyFont="1" applyFill="1" applyBorder="1" applyAlignment="1">
      <alignment horizontal="center" vertical="top" wrapText="1" readingOrder="2"/>
    </xf>
    <xf numFmtId="0" fontId="0" fillId="7" borderId="56" xfId="0" applyFill="1" applyBorder="1" applyAlignment="1">
      <alignment horizontal="center" vertical="top"/>
    </xf>
    <xf numFmtId="0" fontId="0" fillId="4" borderId="18" xfId="0" applyFill="1" applyBorder="1" applyAlignment="1" applyProtection="1">
      <alignment horizontal="center" vertical="top"/>
      <protection locked="0"/>
    </xf>
    <xf numFmtId="0" fontId="0" fillId="4" borderId="2" xfId="0" applyFill="1" applyBorder="1" applyAlignment="1" applyProtection="1">
      <alignment horizontal="center" vertical="top"/>
      <protection locked="0"/>
    </xf>
    <xf numFmtId="0" fontId="0" fillId="4" borderId="2" xfId="0" applyFill="1" applyBorder="1" applyAlignment="1" applyProtection="1">
      <alignment horizontal="center"/>
      <protection locked="0"/>
    </xf>
    <xf numFmtId="0" fontId="0" fillId="4" borderId="28" xfId="0" applyFill="1" applyBorder="1" applyAlignment="1" applyProtection="1">
      <alignment horizontal="center"/>
      <protection locked="0"/>
    </xf>
    <xf numFmtId="0" fontId="9" fillId="5" borderId="2" xfId="0" applyFont="1" applyFill="1" applyBorder="1" applyAlignment="1" applyProtection="1">
      <alignment horizontal="right" vertical="top" wrapText="1" readingOrder="2"/>
      <protection locked="0"/>
    </xf>
    <xf numFmtId="0" fontId="9" fillId="5" borderId="28" xfId="0" applyFont="1" applyFill="1" applyBorder="1" applyAlignment="1" applyProtection="1">
      <alignment horizontal="right" vertical="top" wrapText="1" readingOrder="2"/>
      <protection locked="0"/>
    </xf>
    <xf numFmtId="0" fontId="16" fillId="5" borderId="20" xfId="0" applyFont="1" applyFill="1" applyBorder="1" applyAlignment="1" applyProtection="1">
      <alignment horizontal="right" vertical="top" wrapText="1" readingOrder="2"/>
      <protection locked="0"/>
    </xf>
    <xf numFmtId="0" fontId="16" fillId="5" borderId="29" xfId="0" applyFont="1" applyFill="1" applyBorder="1" applyAlignment="1" applyProtection="1">
      <alignment horizontal="justify" vertical="top" wrapText="1" readingOrder="2"/>
      <protection locked="0"/>
    </xf>
    <xf numFmtId="0" fontId="2" fillId="5" borderId="32" xfId="0" applyFont="1" applyFill="1" applyBorder="1" applyAlignment="1" applyProtection="1">
      <alignment horizontal="center" vertical="top" wrapText="1" readingOrder="2"/>
      <protection locked="0"/>
    </xf>
    <xf numFmtId="0" fontId="16" fillId="5" borderId="48" xfId="0" applyFont="1" applyFill="1" applyBorder="1" applyAlignment="1" applyProtection="1">
      <alignment horizontal="right" vertical="top" wrapText="1" readingOrder="2"/>
      <protection locked="0"/>
    </xf>
    <xf numFmtId="0" fontId="16" fillId="5" borderId="49" xfId="0" applyFont="1" applyFill="1" applyBorder="1" applyAlignment="1" applyProtection="1">
      <alignment horizontal="justify" vertical="top" wrapText="1" readingOrder="2"/>
      <protection locked="0"/>
    </xf>
    <xf numFmtId="0" fontId="2" fillId="5" borderId="50" xfId="0" applyFont="1" applyFill="1" applyBorder="1" applyAlignment="1" applyProtection="1">
      <alignment horizontal="center" vertical="top" wrapText="1" readingOrder="2"/>
      <protection locked="0"/>
    </xf>
    <xf numFmtId="0" fontId="22" fillId="0" borderId="30"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3" fillId="8" borderId="9" xfId="0" applyFont="1" applyFill="1" applyBorder="1" applyAlignment="1">
      <alignment horizontal="center" vertical="center" wrapText="1" readingOrder="2"/>
    </xf>
    <xf numFmtId="0" fontId="3" fillId="8" borderId="13" xfId="0" applyFont="1" applyFill="1" applyBorder="1" applyAlignment="1">
      <alignment horizontal="center" vertical="center" wrapText="1" readingOrder="2"/>
    </xf>
    <xf numFmtId="0" fontId="3" fillId="8" borderId="27" xfId="0" applyFont="1" applyFill="1" applyBorder="1" applyAlignment="1">
      <alignment horizontal="center" vertical="center" wrapText="1" readingOrder="2"/>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0" fillId="8" borderId="25" xfId="0" applyFont="1" applyFill="1" applyBorder="1" applyAlignment="1">
      <alignment horizontal="center" vertical="center" wrapText="1" readingOrder="2"/>
    </xf>
    <xf numFmtId="0" fontId="10" fillId="8" borderId="43" xfId="0" applyFont="1" applyFill="1" applyBorder="1" applyAlignment="1">
      <alignment horizontal="center" vertical="center" wrapText="1" readingOrder="2"/>
    </xf>
    <xf numFmtId="0" fontId="8" fillId="8" borderId="7" xfId="0" applyFont="1" applyFill="1" applyBorder="1" applyAlignment="1">
      <alignment horizontal="center" vertical="center" wrapText="1" readingOrder="2"/>
    </xf>
    <xf numFmtId="0" fontId="8" fillId="8" borderId="11" xfId="0" applyFont="1" applyFill="1" applyBorder="1" applyAlignment="1">
      <alignment horizontal="center" vertical="center" wrapText="1" readingOrder="2"/>
    </xf>
    <xf numFmtId="0" fontId="8" fillId="8" borderId="8" xfId="0" applyFont="1" applyFill="1" applyBorder="1" applyAlignment="1">
      <alignment horizontal="center" vertical="center" wrapText="1" readingOrder="2"/>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3" borderId="5" xfId="0" applyFont="1" applyFill="1" applyBorder="1" applyAlignment="1">
      <alignment horizontal="center" vertical="top" wrapText="1"/>
    </xf>
    <xf numFmtId="0" fontId="8" fillId="8" borderId="37" xfId="0" applyFont="1" applyFill="1" applyBorder="1" applyAlignment="1">
      <alignment horizontal="center" vertical="center" wrapText="1" readingOrder="2"/>
    </xf>
    <xf numFmtId="0" fontId="8" fillId="8" borderId="38" xfId="0" applyFont="1" applyFill="1" applyBorder="1" applyAlignment="1">
      <alignment horizontal="center" vertical="center" wrapText="1" readingOrder="2"/>
    </xf>
    <xf numFmtId="0" fontId="8" fillId="8" borderId="40" xfId="0" applyFont="1" applyFill="1" applyBorder="1" applyAlignment="1">
      <alignment horizontal="center" vertical="center" wrapText="1" readingOrder="2"/>
    </xf>
    <xf numFmtId="0" fontId="3" fillId="8" borderId="36" xfId="0" applyFont="1" applyFill="1" applyBorder="1" applyAlignment="1">
      <alignment horizontal="center" vertical="center" wrapText="1" readingOrder="2"/>
    </xf>
    <xf numFmtId="0" fontId="3" fillId="8" borderId="2" xfId="0" applyFont="1" applyFill="1" applyBorder="1" applyAlignment="1">
      <alignment horizontal="center" vertical="center" wrapText="1" readingOrder="2"/>
    </xf>
    <xf numFmtId="0" fontId="3" fillId="8" borderId="28" xfId="0" applyFont="1" applyFill="1" applyBorder="1" applyAlignment="1">
      <alignment horizontal="center" vertical="center" wrapText="1" readingOrder="2"/>
    </xf>
    <xf numFmtId="0" fontId="8" fillId="8" borderId="35" xfId="0" applyFont="1" applyFill="1" applyBorder="1" applyAlignment="1">
      <alignment horizontal="center" vertical="center" wrapText="1" readingOrder="2"/>
    </xf>
    <xf numFmtId="0" fontId="8" fillId="8" borderId="19" xfId="0" applyFont="1" applyFill="1" applyBorder="1" applyAlignment="1">
      <alignment horizontal="center" vertical="center" wrapText="1" readingOrder="2"/>
    </xf>
    <xf numFmtId="0" fontId="8" fillId="8" borderId="39" xfId="0" applyFont="1" applyFill="1" applyBorder="1" applyAlignment="1">
      <alignment horizontal="center" vertical="center" wrapText="1" readingOrder="2"/>
    </xf>
    <xf numFmtId="0" fontId="8" fillId="8" borderId="36" xfId="0" applyFont="1" applyFill="1" applyBorder="1" applyAlignment="1">
      <alignment horizontal="center" vertical="center" wrapText="1" readingOrder="2"/>
    </xf>
    <xf numFmtId="0" fontId="8" fillId="8" borderId="2" xfId="0" applyFont="1" applyFill="1" applyBorder="1" applyAlignment="1">
      <alignment horizontal="center" vertical="center" wrapText="1" readingOrder="2"/>
    </xf>
    <xf numFmtId="0" fontId="8" fillId="8" borderId="28" xfId="0" applyFont="1" applyFill="1" applyBorder="1" applyAlignment="1">
      <alignment horizontal="center" vertical="center" wrapText="1" readingOrder="2"/>
    </xf>
    <xf numFmtId="0" fontId="3" fillId="8" borderId="53" xfId="0" applyFont="1" applyFill="1" applyBorder="1" applyAlignment="1">
      <alignment horizontal="center" vertical="center" wrapText="1" readingOrder="2"/>
    </xf>
    <xf numFmtId="0" fontId="3" fillId="8" borderId="54" xfId="0" applyFont="1" applyFill="1" applyBorder="1" applyAlignment="1">
      <alignment horizontal="center" vertical="center" wrapText="1" readingOrder="2"/>
    </xf>
    <xf numFmtId="0" fontId="3" fillId="8" borderId="55" xfId="0" applyFont="1" applyFill="1" applyBorder="1" applyAlignment="1">
      <alignment horizontal="center" vertical="center" wrapText="1" readingOrder="2"/>
    </xf>
    <xf numFmtId="0" fontId="3" fillId="2" borderId="25" xfId="0" applyFont="1" applyFill="1" applyBorder="1" applyAlignment="1">
      <alignment horizontal="center" vertical="center" wrapText="1" readingOrder="2"/>
    </xf>
    <xf numFmtId="0" fontId="3" fillId="2" borderId="43" xfId="0" applyFont="1" applyFill="1" applyBorder="1" applyAlignment="1">
      <alignment horizontal="center" vertical="center" wrapText="1" readingOrder="2"/>
    </xf>
    <xf numFmtId="0" fontId="3" fillId="2" borderId="14" xfId="0" applyFont="1" applyFill="1" applyBorder="1" applyAlignment="1">
      <alignment horizontal="center" vertical="center" wrapText="1" readingOrder="2"/>
    </xf>
    <xf numFmtId="0" fontId="2" fillId="0" borderId="29" xfId="0" applyFont="1" applyBorder="1" applyAlignment="1">
      <alignment horizontal="center" vertical="top" wrapText="1" readingOrder="2"/>
    </xf>
    <xf numFmtId="0" fontId="2" fillId="0" borderId="29" xfId="0" applyFont="1" applyBorder="1" applyAlignment="1">
      <alignment horizontal="center" vertical="center" wrapText="1" readingOrder="2"/>
    </xf>
    <xf numFmtId="0" fontId="4" fillId="3" borderId="41" xfId="0" applyFont="1" applyFill="1" applyBorder="1" applyAlignment="1">
      <alignment horizontal="center"/>
    </xf>
    <xf numFmtId="0" fontId="0" fillId="0" borderId="18" xfId="0" applyBorder="1" applyAlignment="1">
      <alignment horizontal="right" vertical="top" wrapText="1"/>
    </xf>
    <xf numFmtId="0" fontId="3" fillId="8" borderId="23" xfId="0" applyFont="1" applyFill="1" applyBorder="1" applyAlignment="1">
      <alignment horizontal="center" vertical="center" wrapText="1" readingOrder="2"/>
    </xf>
    <xf numFmtId="0" fontId="4" fillId="3" borderId="23" xfId="0" applyFont="1" applyFill="1" applyBorder="1" applyAlignment="1">
      <alignment horizontal="right" vertical="center" wrapText="1"/>
    </xf>
    <xf numFmtId="0" fontId="0" fillId="0" borderId="2" xfId="0" applyBorder="1" applyAlignment="1">
      <alignment horizontal="right" vertical="top" wrapText="1"/>
    </xf>
    <xf numFmtId="0" fontId="0" fillId="0" borderId="2" xfId="0" applyBorder="1" applyAlignment="1">
      <alignment horizontal="right" vertical="top"/>
    </xf>
    <xf numFmtId="0" fontId="0" fillId="0" borderId="28" xfId="0" applyBorder="1" applyAlignment="1">
      <alignment horizontal="right" vertical="top" wrapText="1"/>
    </xf>
    <xf numFmtId="0" fontId="15" fillId="3" borderId="23" xfId="0" applyFont="1" applyFill="1" applyBorder="1" applyAlignment="1">
      <alignment horizontal="center" vertical="center"/>
    </xf>
  </cellXfs>
  <cellStyles count="2">
    <cellStyle name="Normal" xfId="0" builtinId="0"/>
    <cellStyle name="Percent" xfId="1" builtinId="5"/>
  </cellStyles>
  <dxfs count="6">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rightToLeft="1" view="pageBreakPreview" zoomScale="145" zoomScaleNormal="100" zoomScaleSheetLayoutView="145" workbookViewId="0">
      <selection activeCell="C3" sqref="C3:G9"/>
    </sheetView>
  </sheetViews>
  <sheetFormatPr defaultRowHeight="14.25" x14ac:dyDescent="0.2"/>
  <cols>
    <col min="1" max="1" width="38.25" bestFit="1" customWidth="1"/>
    <col min="8" max="8" width="1.625" customWidth="1"/>
  </cols>
  <sheetData>
    <row r="1" spans="1:7" ht="15.75" x14ac:dyDescent="0.25">
      <c r="A1" s="4" t="s">
        <v>2</v>
      </c>
    </row>
    <row r="2" spans="1:7" ht="15" thickBot="1" x14ac:dyDescent="0.25"/>
    <row r="3" spans="1:7" ht="18" x14ac:dyDescent="0.25">
      <c r="A3" s="5" t="s">
        <v>6</v>
      </c>
      <c r="C3" s="228" t="s">
        <v>350</v>
      </c>
      <c r="D3" s="229"/>
      <c r="E3" s="229"/>
      <c r="F3" s="229"/>
      <c r="G3" s="230"/>
    </row>
    <row r="4" spans="1:7" ht="6" customHeight="1" x14ac:dyDescent="0.2">
      <c r="C4" s="231"/>
      <c r="D4" s="232"/>
      <c r="E4" s="232"/>
      <c r="F4" s="232"/>
      <c r="G4" s="233"/>
    </row>
    <row r="5" spans="1:7" x14ac:dyDescent="0.2">
      <c r="A5" s="6" t="s">
        <v>3</v>
      </c>
      <c r="C5" s="231"/>
      <c r="D5" s="232"/>
      <c r="E5" s="232"/>
      <c r="F5" s="232"/>
      <c r="G5" s="233"/>
    </row>
    <row r="6" spans="1:7" ht="6" customHeight="1" x14ac:dyDescent="0.2">
      <c r="C6" s="231"/>
      <c r="D6" s="232"/>
      <c r="E6" s="232"/>
      <c r="F6" s="232"/>
      <c r="G6" s="233"/>
    </row>
    <row r="7" spans="1:7" x14ac:dyDescent="0.2">
      <c r="A7" s="12" t="s">
        <v>4</v>
      </c>
      <c r="C7" s="231"/>
      <c r="D7" s="232"/>
      <c r="E7" s="232"/>
      <c r="F7" s="232"/>
      <c r="G7" s="233"/>
    </row>
    <row r="8" spans="1:7" ht="6" customHeight="1" x14ac:dyDescent="0.2">
      <c r="C8" s="231"/>
      <c r="D8" s="232"/>
      <c r="E8" s="232"/>
      <c r="F8" s="232"/>
      <c r="G8" s="233"/>
    </row>
    <row r="9" spans="1:7" ht="15" thickBot="1" x14ac:dyDescent="0.25">
      <c r="A9" s="7" t="s">
        <v>5</v>
      </c>
      <c r="C9" s="234"/>
      <c r="D9" s="235"/>
      <c r="E9" s="235"/>
      <c r="F9" s="235"/>
      <c r="G9" s="236"/>
    </row>
  </sheetData>
  <sheetProtection algorithmName="SHA-512" hashValue="r0jmF0gvWf7V7Gc0bpDrNx2mmv6eIi5FskIdsIe7gWCUIre/lSoefNVKV0qJJKYPB49Exe8I2kaGAfyH1VHUmQ==" saltValue="r/62zpHZ9ucOfVd1ex6L9Q==" spinCount="100000" sheet="1" objects="1" scenarios="1"/>
  <mergeCells count="1">
    <mergeCell ref="C3:G9"/>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rightToLeft="1" view="pageBreakPreview" zoomScale="141" zoomScaleNormal="122" zoomScaleSheetLayoutView="141" workbookViewId="0">
      <selection activeCell="E5" sqref="E5"/>
    </sheetView>
  </sheetViews>
  <sheetFormatPr defaultRowHeight="14.25" x14ac:dyDescent="0.2"/>
  <cols>
    <col min="1" max="1" width="6" style="2" customWidth="1"/>
    <col min="2" max="2" width="26.25" customWidth="1"/>
    <col min="3" max="3" width="18" customWidth="1"/>
    <col min="4" max="4" width="9.125" bestFit="1" customWidth="1"/>
    <col min="5" max="5" width="18" customWidth="1"/>
    <col min="6" max="6" width="1.75" customWidth="1"/>
    <col min="7" max="7" width="10.75" style="2" hidden="1" customWidth="1"/>
    <col min="8" max="8" width="17.25" customWidth="1"/>
    <col min="9" max="9" width="17.625" customWidth="1"/>
    <col min="10" max="10" width="0.875" customWidth="1"/>
  </cols>
  <sheetData>
    <row r="1" spans="1:9" ht="15.75" x14ac:dyDescent="0.25">
      <c r="A1" s="4" t="s">
        <v>319</v>
      </c>
    </row>
    <row r="2" spans="1:9" ht="16.5" thickBot="1" x14ac:dyDescent="0.3">
      <c r="A2" s="4"/>
    </row>
    <row r="3" spans="1:9" s="85" customFormat="1" ht="45" customHeight="1" thickBot="1" x14ac:dyDescent="0.25">
      <c r="A3" s="240" t="s">
        <v>320</v>
      </c>
      <c r="B3" s="241"/>
      <c r="C3" s="241"/>
      <c r="D3" s="241"/>
      <c r="E3" s="242"/>
      <c r="G3" s="8" t="s">
        <v>8</v>
      </c>
      <c r="H3" s="11" t="s">
        <v>9</v>
      </c>
      <c r="I3" s="9" t="str">
        <f>IF(G4=1,"גיליון תקין","יש למלא את כל השדות הנדרשים")</f>
        <v>יש למלא את כל השדות הנדרשים</v>
      </c>
    </row>
    <row r="4" spans="1:9" ht="15" thickBot="1" x14ac:dyDescent="0.25">
      <c r="G4" s="3">
        <f>IF(E5&lt;&gt;"",1,0)</f>
        <v>0</v>
      </c>
    </row>
    <row r="5" spans="1:9" ht="26.25" customHeight="1" thickTop="1" thickBot="1" x14ac:dyDescent="0.25">
      <c r="A5" s="237" t="s">
        <v>321</v>
      </c>
      <c r="B5" s="238"/>
      <c r="C5" s="238"/>
      <c r="D5" s="239"/>
      <c r="E5" s="155"/>
      <c r="G5"/>
    </row>
    <row r="6" spans="1:9" ht="15" thickTop="1" x14ac:dyDescent="0.2">
      <c r="A6"/>
      <c r="G6"/>
    </row>
    <row r="7" spans="1:9" ht="29.25" customHeight="1" x14ac:dyDescent="0.2">
      <c r="A7"/>
      <c r="G7"/>
    </row>
    <row r="8" spans="1:9" x14ac:dyDescent="0.2">
      <c r="A8"/>
      <c r="G8"/>
    </row>
    <row r="9" spans="1:9" x14ac:dyDescent="0.2">
      <c r="A9"/>
      <c r="G9"/>
    </row>
    <row r="10" spans="1:9" x14ac:dyDescent="0.2">
      <c r="A10"/>
      <c r="G10"/>
    </row>
    <row r="11" spans="1:9" x14ac:dyDescent="0.2">
      <c r="A11"/>
      <c r="G11"/>
    </row>
    <row r="12" spans="1:9" x14ac:dyDescent="0.2">
      <c r="A12"/>
      <c r="G12"/>
    </row>
    <row r="13" spans="1:9" x14ac:dyDescent="0.2">
      <c r="A13"/>
      <c r="G13"/>
    </row>
    <row r="14" spans="1:9" x14ac:dyDescent="0.2">
      <c r="A14"/>
      <c r="G14"/>
    </row>
    <row r="15" spans="1:9" x14ac:dyDescent="0.2">
      <c r="A15"/>
      <c r="G15"/>
    </row>
    <row r="16" spans="1:9" x14ac:dyDescent="0.2">
      <c r="A16"/>
      <c r="G16"/>
    </row>
    <row r="17" spans="1:7" x14ac:dyDescent="0.2">
      <c r="A17"/>
      <c r="G17"/>
    </row>
    <row r="18" spans="1:7" x14ac:dyDescent="0.2">
      <c r="A18"/>
      <c r="G18"/>
    </row>
    <row r="19" spans="1:7" x14ac:dyDescent="0.2">
      <c r="A19"/>
      <c r="G19"/>
    </row>
    <row r="20" spans="1:7" x14ac:dyDescent="0.2">
      <c r="A20"/>
      <c r="G20"/>
    </row>
    <row r="21" spans="1:7" x14ac:dyDescent="0.2">
      <c r="A21"/>
      <c r="G21"/>
    </row>
    <row r="22" spans="1:7" x14ac:dyDescent="0.2">
      <c r="A22"/>
      <c r="G22"/>
    </row>
    <row r="23" spans="1:7" x14ac:dyDescent="0.2">
      <c r="A23"/>
      <c r="G23"/>
    </row>
    <row r="24" spans="1:7" x14ac:dyDescent="0.2">
      <c r="A24"/>
      <c r="G24"/>
    </row>
    <row r="25" spans="1:7" x14ac:dyDescent="0.2">
      <c r="A25"/>
    </row>
  </sheetData>
  <sheetProtection algorithmName="SHA-512" hashValue="qTSGciv/vLz2PLgamGjDP8W2yTv9lWi7s5nGNBt+dOeJ8bGBY2E3c1mNZamZdwhzc43XUALiVMuYRfxJ95DtXQ==" saltValue="wwz4z2yC03Lb6ivxru6+ow==" spinCount="100000" sheet="1" objects="1" scenarios="1"/>
  <mergeCells count="2">
    <mergeCell ref="A5:D5"/>
    <mergeCell ref="A3:E3"/>
  </mergeCells>
  <conditionalFormatting sqref="I3">
    <cfRule type="cellIs" dxfId="5" priority="1" operator="equal">
      <formula>"יש למלא את כל השדות הנדרשים"</formula>
    </cfRule>
  </conditionalFormatting>
  <dataValidations count="1">
    <dataValidation type="list" operator="greaterThan" allowBlank="1" showInputMessage="1" showErrorMessage="1" error="יש להזין מספר שלם גדול מאפס" sqref="E5">
      <formula1>"0,0.17"</formula1>
    </dataValidation>
  </dataValidations>
  <pageMargins left="0.7" right="0.7" top="0.75" bottom="0.75" header="0.3" footer="0.3"/>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rightToLeft="1" view="pageBreakPreview" zoomScale="121" zoomScaleNormal="107" zoomScaleSheetLayoutView="121" workbookViewId="0">
      <selection activeCell="C23" sqref="C23"/>
    </sheetView>
  </sheetViews>
  <sheetFormatPr defaultRowHeight="14.25" x14ac:dyDescent="0.2"/>
  <cols>
    <col min="1" max="1" width="6" style="2" customWidth="1"/>
    <col min="2" max="2" width="26.25" customWidth="1"/>
    <col min="3" max="3" width="14.625" style="2" customWidth="1"/>
    <col min="4" max="5" width="14.625" customWidth="1"/>
    <col min="6" max="6" width="20.125" customWidth="1"/>
    <col min="7" max="7" width="1.75" customWidth="1"/>
    <col min="8" max="8" width="9" style="2" hidden="1" customWidth="1"/>
    <col min="9" max="9" width="10.75" style="2" hidden="1" customWidth="1"/>
    <col min="10" max="11" width="17.625" customWidth="1"/>
    <col min="12" max="12" width="1.25" customWidth="1"/>
  </cols>
  <sheetData>
    <row r="1" spans="1:11" ht="15.75" x14ac:dyDescent="0.25">
      <c r="A1" s="4" t="s">
        <v>83</v>
      </c>
    </row>
    <row r="2" spans="1:11" ht="16.5" thickBot="1" x14ac:dyDescent="0.3">
      <c r="A2" s="4"/>
    </row>
    <row r="3" spans="1:11" s="85" customFormat="1" ht="45" customHeight="1" thickBot="1" x14ac:dyDescent="0.25">
      <c r="A3" s="240" t="s">
        <v>286</v>
      </c>
      <c r="B3" s="241"/>
      <c r="C3" s="241"/>
      <c r="D3" s="241"/>
      <c r="E3" s="241"/>
      <c r="F3" s="242"/>
      <c r="H3" s="86"/>
      <c r="I3" s="86"/>
      <c r="J3" s="11" t="s">
        <v>9</v>
      </c>
      <c r="K3" s="9" t="str">
        <f>IF(I6=1,"גיליון תקין","יש למלא את כל השדות הנדרשים")</f>
        <v>יש למלא את כל השדות הנדרשים</v>
      </c>
    </row>
    <row r="4" spans="1:11" ht="15" thickBot="1" x14ac:dyDescent="0.25"/>
    <row r="5" spans="1:11" ht="35.1" customHeight="1" thickTop="1" thickBot="1" x14ac:dyDescent="0.25">
      <c r="A5" s="92" t="s">
        <v>1</v>
      </c>
      <c r="B5" s="93" t="s">
        <v>84</v>
      </c>
      <c r="C5" s="93" t="s">
        <v>316</v>
      </c>
      <c r="D5" s="93" t="s">
        <v>317</v>
      </c>
      <c r="E5" s="93" t="s">
        <v>315</v>
      </c>
      <c r="F5" s="94" t="s">
        <v>0</v>
      </c>
      <c r="H5" s="1" t="s">
        <v>318</v>
      </c>
      <c r="I5" s="8" t="s">
        <v>8</v>
      </c>
      <c r="J5" s="11" t="s">
        <v>324</v>
      </c>
      <c r="K5" s="41" t="e">
        <f>AVERAGE(D6:D24)</f>
        <v>#DIV/0!</v>
      </c>
    </row>
    <row r="6" spans="1:11" ht="15.75" thickTop="1" thickBot="1" x14ac:dyDescent="0.25">
      <c r="A6" s="90">
        <v>1</v>
      </c>
      <c r="B6" s="52" t="s">
        <v>86</v>
      </c>
      <c r="C6" s="137"/>
      <c r="D6" s="156" t="str">
        <f>IF(C6&gt;0,(1+'מע"מ'!$E$5)*C6,"")</f>
        <v/>
      </c>
      <c r="E6" s="139">
        <v>245</v>
      </c>
      <c r="F6" s="91" t="s">
        <v>101</v>
      </c>
      <c r="H6" s="3">
        <f t="shared" ref="H6:H24" si="0">IF(C6&gt;=1,1,0)</f>
        <v>0</v>
      </c>
      <c r="I6" s="3">
        <f>PRODUCT(H6:H24)</f>
        <v>0</v>
      </c>
    </row>
    <row r="7" spans="1:11" ht="29.25" customHeight="1" thickBot="1" x14ac:dyDescent="0.25">
      <c r="A7" s="87">
        <v>2</v>
      </c>
      <c r="B7" s="61" t="s">
        <v>87</v>
      </c>
      <c r="C7" s="138"/>
      <c r="D7" s="157" t="str">
        <f>IF(C7&gt;0,(1+'מע"מ'!$E$5)*C7,"")</f>
        <v/>
      </c>
      <c r="E7" s="140">
        <v>145</v>
      </c>
      <c r="F7" s="88" t="s">
        <v>102</v>
      </c>
      <c r="H7" s="3">
        <f t="shared" si="0"/>
        <v>0</v>
      </c>
    </row>
    <row r="8" spans="1:11" ht="15" thickBot="1" x14ac:dyDescent="0.25">
      <c r="A8" s="87">
        <v>3</v>
      </c>
      <c r="B8" s="61" t="s">
        <v>88</v>
      </c>
      <c r="C8" s="138"/>
      <c r="D8" s="157" t="str">
        <f>IF(C8&gt;0,(1+'מע"מ'!$E$5)*C8,"")</f>
        <v/>
      </c>
      <c r="E8" s="140">
        <v>75</v>
      </c>
      <c r="F8" s="88" t="s">
        <v>102</v>
      </c>
      <c r="H8" s="3">
        <f t="shared" si="0"/>
        <v>0</v>
      </c>
    </row>
    <row r="9" spans="1:11" ht="15" thickBot="1" x14ac:dyDescent="0.25">
      <c r="A9" s="87">
        <v>4</v>
      </c>
      <c r="B9" s="61" t="s">
        <v>89</v>
      </c>
      <c r="C9" s="138"/>
      <c r="D9" s="157" t="str">
        <f>IF(C9&gt;0,(1+'מע"מ'!$E$5)*C9,"")</f>
        <v/>
      </c>
      <c r="E9" s="140">
        <v>145</v>
      </c>
      <c r="F9" s="88" t="s">
        <v>103</v>
      </c>
      <c r="H9" s="3">
        <f t="shared" si="0"/>
        <v>0</v>
      </c>
    </row>
    <row r="10" spans="1:11" ht="15" thickBot="1" x14ac:dyDescent="0.25">
      <c r="A10" s="87">
        <v>5</v>
      </c>
      <c r="B10" s="61" t="s">
        <v>90</v>
      </c>
      <c r="C10" s="138"/>
      <c r="D10" s="157" t="str">
        <f>IF(C10&gt;0,(1+'מע"מ'!$E$5)*C10,"")</f>
        <v/>
      </c>
      <c r="E10" s="140">
        <v>75</v>
      </c>
      <c r="F10" s="88" t="s">
        <v>104</v>
      </c>
      <c r="H10" s="3">
        <f t="shared" si="0"/>
        <v>0</v>
      </c>
    </row>
    <row r="11" spans="1:11" ht="15" thickBot="1" x14ac:dyDescent="0.25">
      <c r="A11" s="87">
        <v>6</v>
      </c>
      <c r="B11" s="61" t="s">
        <v>91</v>
      </c>
      <c r="C11" s="138"/>
      <c r="D11" s="157" t="str">
        <f>IF(C11&gt;0,(1+'מע"מ'!$E$5)*C11,"")</f>
        <v/>
      </c>
      <c r="E11" s="140">
        <v>105</v>
      </c>
      <c r="F11" s="88" t="s">
        <v>104</v>
      </c>
      <c r="H11" s="3">
        <f t="shared" si="0"/>
        <v>0</v>
      </c>
    </row>
    <row r="12" spans="1:11" ht="15" thickBot="1" x14ac:dyDescent="0.25">
      <c r="A12" s="87">
        <v>7</v>
      </c>
      <c r="B12" s="61" t="s">
        <v>115</v>
      </c>
      <c r="C12" s="138"/>
      <c r="D12" s="157" t="str">
        <f>IF(C12&gt;0,(1+'מע"מ'!$E$5)*C12,"")</f>
        <v/>
      </c>
      <c r="E12" s="140">
        <v>155</v>
      </c>
      <c r="F12" s="88" t="s">
        <v>105</v>
      </c>
      <c r="H12" s="3">
        <f t="shared" si="0"/>
        <v>0</v>
      </c>
    </row>
    <row r="13" spans="1:11" ht="15" thickBot="1" x14ac:dyDescent="0.25">
      <c r="A13" s="87">
        <v>8</v>
      </c>
      <c r="B13" s="61" t="s">
        <v>92</v>
      </c>
      <c r="C13" s="138"/>
      <c r="D13" s="157" t="str">
        <f>IF(C13&gt;0,(1+'מע"מ'!$E$5)*C13,"")</f>
        <v/>
      </c>
      <c r="E13" s="140">
        <v>175</v>
      </c>
      <c r="F13" s="88" t="s">
        <v>106</v>
      </c>
      <c r="H13" s="3">
        <f t="shared" si="0"/>
        <v>0</v>
      </c>
    </row>
    <row r="14" spans="1:11" ht="15" thickBot="1" x14ac:dyDescent="0.25">
      <c r="A14" s="87">
        <v>9</v>
      </c>
      <c r="B14" s="61" t="s">
        <v>93</v>
      </c>
      <c r="C14" s="138"/>
      <c r="D14" s="157" t="str">
        <f>IF(C14&gt;0,(1+'מע"מ'!$E$5)*C14,"")</f>
        <v/>
      </c>
      <c r="E14" s="140">
        <v>250</v>
      </c>
      <c r="F14" s="88" t="s">
        <v>107</v>
      </c>
      <c r="H14" s="3">
        <f t="shared" si="0"/>
        <v>0</v>
      </c>
    </row>
    <row r="15" spans="1:11" ht="15" thickBot="1" x14ac:dyDescent="0.25">
      <c r="A15" s="87">
        <v>10</v>
      </c>
      <c r="B15" s="61" t="s">
        <v>94</v>
      </c>
      <c r="C15" s="138"/>
      <c r="D15" s="157" t="str">
        <f>IF(C15&gt;0,(1+'מע"מ'!$E$5)*C15,"")</f>
        <v/>
      </c>
      <c r="E15" s="140">
        <v>250</v>
      </c>
      <c r="F15" s="88" t="s">
        <v>108</v>
      </c>
      <c r="H15" s="3">
        <f t="shared" si="0"/>
        <v>0</v>
      </c>
    </row>
    <row r="16" spans="1:11" ht="15" thickBot="1" x14ac:dyDescent="0.25">
      <c r="A16" s="87">
        <v>11</v>
      </c>
      <c r="B16" s="61" t="s">
        <v>95</v>
      </c>
      <c r="C16" s="138"/>
      <c r="D16" s="157" t="str">
        <f>IF(C16&gt;0,(1+'מע"מ'!$E$5)*C16,"")</f>
        <v/>
      </c>
      <c r="E16" s="140">
        <v>250</v>
      </c>
      <c r="F16" s="88" t="s">
        <v>109</v>
      </c>
      <c r="H16" s="3">
        <f t="shared" si="0"/>
        <v>0</v>
      </c>
    </row>
    <row r="17" spans="1:8" ht="15" thickBot="1" x14ac:dyDescent="0.25">
      <c r="A17" s="87">
        <v>12</v>
      </c>
      <c r="B17" s="61" t="s">
        <v>96</v>
      </c>
      <c r="C17" s="138"/>
      <c r="D17" s="157" t="str">
        <f>IF(C17&gt;0,(1+'מע"מ'!$E$5)*C17,"")</f>
        <v/>
      </c>
      <c r="E17" s="140">
        <v>145</v>
      </c>
      <c r="F17" s="88" t="s">
        <v>110</v>
      </c>
      <c r="H17" s="3">
        <f t="shared" si="0"/>
        <v>0</v>
      </c>
    </row>
    <row r="18" spans="1:8" ht="15" thickBot="1" x14ac:dyDescent="0.25">
      <c r="A18" s="87">
        <v>13</v>
      </c>
      <c r="B18" s="61" t="s">
        <v>97</v>
      </c>
      <c r="C18" s="138"/>
      <c r="D18" s="157" t="str">
        <f>IF(C18&gt;0,(1+'מע"מ'!$E$5)*C18,"")</f>
        <v/>
      </c>
      <c r="E18" s="140">
        <v>90</v>
      </c>
      <c r="F18" s="88" t="s">
        <v>111</v>
      </c>
      <c r="H18" s="3">
        <f t="shared" si="0"/>
        <v>0</v>
      </c>
    </row>
    <row r="19" spans="1:8" ht="15" thickBot="1" x14ac:dyDescent="0.25">
      <c r="A19" s="87">
        <v>14</v>
      </c>
      <c r="B19" s="61" t="s">
        <v>85</v>
      </c>
      <c r="C19" s="138"/>
      <c r="D19" s="157" t="str">
        <f>IF(C19&gt;0,(1+'מע"מ'!$E$5)*C19,"")</f>
        <v/>
      </c>
      <c r="E19" s="140">
        <v>115</v>
      </c>
      <c r="F19" s="88" t="s">
        <v>112</v>
      </c>
      <c r="H19" s="3">
        <f t="shared" si="0"/>
        <v>0</v>
      </c>
    </row>
    <row r="20" spans="1:8" ht="15" thickBot="1" x14ac:dyDescent="0.25">
      <c r="A20" s="87">
        <v>15</v>
      </c>
      <c r="B20" s="61" t="s">
        <v>98</v>
      </c>
      <c r="C20" s="138"/>
      <c r="D20" s="157" t="str">
        <f>IF(C20&gt;0,(1+'מע"מ'!$E$5)*C20,"")</f>
        <v/>
      </c>
      <c r="E20" s="140">
        <v>145</v>
      </c>
      <c r="F20" s="88" t="s">
        <v>113</v>
      </c>
      <c r="H20" s="3">
        <f t="shared" si="0"/>
        <v>0</v>
      </c>
    </row>
    <row r="21" spans="1:8" ht="15" thickBot="1" x14ac:dyDescent="0.25">
      <c r="A21" s="87">
        <v>16</v>
      </c>
      <c r="B21" s="61" t="s">
        <v>284</v>
      </c>
      <c r="C21" s="138"/>
      <c r="D21" s="157" t="str">
        <f>IF(C21&gt;0,(1+'מע"מ'!$E$5)*C21,"")</f>
        <v/>
      </c>
      <c r="E21" s="140">
        <v>120</v>
      </c>
      <c r="F21" s="88"/>
      <c r="H21" s="3">
        <f t="shared" si="0"/>
        <v>0</v>
      </c>
    </row>
    <row r="22" spans="1:8" ht="15" thickBot="1" x14ac:dyDescent="0.25">
      <c r="A22" s="87">
        <v>17</v>
      </c>
      <c r="B22" s="61" t="s">
        <v>285</v>
      </c>
      <c r="C22" s="138"/>
      <c r="D22" s="157" t="str">
        <f>IF(C22&gt;0,(1+'מע"מ'!$E$5)*C22,"")</f>
        <v/>
      </c>
      <c r="E22" s="140">
        <v>120</v>
      </c>
      <c r="F22" s="88"/>
      <c r="H22" s="3">
        <f t="shared" si="0"/>
        <v>0</v>
      </c>
    </row>
    <row r="23" spans="1:8" ht="43.5" thickBot="1" x14ac:dyDescent="0.25">
      <c r="A23" s="87">
        <v>18</v>
      </c>
      <c r="B23" s="61" t="s">
        <v>99</v>
      </c>
      <c r="C23" s="138"/>
      <c r="D23" s="157" t="str">
        <f>IF(C23&gt;0,(1+'מע"מ'!$E$5)*C23,"")</f>
        <v/>
      </c>
      <c r="E23" s="140">
        <v>90</v>
      </c>
      <c r="F23" s="88" t="s">
        <v>114</v>
      </c>
      <c r="H23" s="3">
        <f t="shared" si="0"/>
        <v>0</v>
      </c>
    </row>
    <row r="24" spans="1:8" ht="15" thickBot="1" x14ac:dyDescent="0.25">
      <c r="A24" s="89">
        <v>19</v>
      </c>
      <c r="B24" s="135" t="s">
        <v>100</v>
      </c>
      <c r="C24" s="154"/>
      <c r="D24" s="158" t="str">
        <f>IF(C24&gt;0,(1+'מע"מ'!$E$5)*C24,"")</f>
        <v/>
      </c>
      <c r="E24" s="141">
        <v>105</v>
      </c>
      <c r="F24" s="136"/>
      <c r="H24" s="3">
        <f t="shared" si="0"/>
        <v>0</v>
      </c>
    </row>
    <row r="25" spans="1:8" ht="15" thickTop="1" x14ac:dyDescent="0.2"/>
  </sheetData>
  <sheetProtection algorithmName="SHA-512" hashValue="gpV7pF6HnS93OypwxiqH5+gqlwAaVJJAUzLlSVscDpnTYepCPBlStST/ZEow6ct+EBQkO/4Yefd3fXJ/2ITt4Q==" saltValue="rSBXcrnd3yXEb+yetDbxHA==" spinCount="100000" sheet="1" objects="1" scenarios="1"/>
  <mergeCells count="1">
    <mergeCell ref="A3:F3"/>
  </mergeCells>
  <conditionalFormatting sqref="K3">
    <cfRule type="cellIs" dxfId="4" priority="1" operator="equal">
      <formula>"יש למלא את כל השדות הנדרשים"</formula>
    </cfRule>
  </conditionalFormatting>
  <dataValidations count="1">
    <dataValidation type="whole" showInputMessage="1" showErrorMessage="1" errorTitle="מחיר שעה שהוזן אינו תקין" error="יש להזין מספר שלם בין 1 למחיר המרבי" sqref="C6:C24">
      <formula1>1</formula1>
      <formula2>E6</formula2>
    </dataValidation>
  </dataValidations>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rightToLeft="1" view="pageBreakPreview" zoomScaleNormal="100" zoomScaleSheetLayoutView="100" workbookViewId="0">
      <selection activeCell="C23" sqref="C23"/>
    </sheetView>
  </sheetViews>
  <sheetFormatPr defaultColWidth="9" defaultRowHeight="14.25" x14ac:dyDescent="0.2"/>
  <cols>
    <col min="1" max="1" width="8.375" style="15" customWidth="1"/>
    <col min="2" max="2" width="27.75" style="14" customWidth="1"/>
    <col min="3" max="3" width="40.625" style="20" customWidth="1"/>
    <col min="4" max="5" width="14.625" style="14" customWidth="1"/>
    <col min="6" max="6" width="22" style="14" customWidth="1"/>
    <col min="7" max="7" width="1.75" style="14" customWidth="1"/>
    <col min="8" max="8" width="9" style="15" hidden="1" customWidth="1"/>
    <col min="9" max="9" width="10.75" style="15" hidden="1" customWidth="1"/>
    <col min="10" max="10" width="16.25" style="14" customWidth="1"/>
    <col min="11" max="11" width="18.125" style="14" customWidth="1"/>
    <col min="12" max="16384" width="9" style="14"/>
  </cols>
  <sheetData>
    <row r="1" spans="1:11" ht="15.75" x14ac:dyDescent="0.2">
      <c r="A1" s="21" t="s">
        <v>55</v>
      </c>
    </row>
    <row r="2" spans="1:11" ht="16.5" thickBot="1" x14ac:dyDescent="0.25">
      <c r="A2" s="13"/>
    </row>
    <row r="3" spans="1:11" s="16" customFormat="1" ht="60" customHeight="1" thickBot="1" x14ac:dyDescent="0.25">
      <c r="A3" s="240" t="s">
        <v>82</v>
      </c>
      <c r="B3" s="241"/>
      <c r="C3" s="241"/>
      <c r="D3" s="241"/>
      <c r="E3" s="241"/>
      <c r="F3" s="242"/>
      <c r="H3" s="17"/>
      <c r="I3" s="17"/>
      <c r="J3" s="11" t="s">
        <v>9</v>
      </c>
      <c r="K3" s="9" t="str">
        <f>IF(I6=1,"גיליון תקין","יש למלא את כל השדות הנדרשים")</f>
        <v>יש למלא את כל השדות הנדרשים</v>
      </c>
    </row>
    <row r="4" spans="1:11" ht="15" thickBot="1" x14ac:dyDescent="0.25"/>
    <row r="5" spans="1:11" s="19" customFormat="1" ht="35.1" customHeight="1" thickTop="1" thickBot="1" x14ac:dyDescent="0.25">
      <c r="A5" s="77" t="s">
        <v>1</v>
      </c>
      <c r="B5" s="78" t="s">
        <v>10</v>
      </c>
      <c r="C5" s="80" t="s">
        <v>11</v>
      </c>
      <c r="D5" s="78" t="s">
        <v>322</v>
      </c>
      <c r="E5" s="78" t="s">
        <v>323</v>
      </c>
      <c r="F5" s="79" t="s">
        <v>12</v>
      </c>
      <c r="H5" s="1" t="s">
        <v>7</v>
      </c>
      <c r="I5" s="8" t="s">
        <v>8</v>
      </c>
      <c r="J5" s="10" t="s">
        <v>34</v>
      </c>
      <c r="K5" s="41" t="e">
        <f>AVERAGE(E6:E31)</f>
        <v>#DIV/0!</v>
      </c>
    </row>
    <row r="6" spans="1:11" ht="30" thickTop="1" thickBot="1" x14ac:dyDescent="0.25">
      <c r="A6" s="104" t="s">
        <v>35</v>
      </c>
      <c r="B6" s="105" t="s">
        <v>56</v>
      </c>
      <c r="C6" s="124" t="s">
        <v>71</v>
      </c>
      <c r="D6" s="125"/>
      <c r="E6" s="159" t="str">
        <f>IF(D6&lt;&gt;"",(1+'מע"מ'!$E$5)*D6,"")</f>
        <v/>
      </c>
      <c r="F6" s="126"/>
      <c r="H6" s="18">
        <f>IF(D6&gt;=1,1,0)</f>
        <v>0</v>
      </c>
      <c r="I6" s="18">
        <f>PRODUCT(H6:H15)</f>
        <v>0</v>
      </c>
    </row>
    <row r="7" spans="1:11" ht="15" thickBot="1" x14ac:dyDescent="0.25">
      <c r="A7" s="23" t="s">
        <v>36</v>
      </c>
      <c r="B7" s="63" t="s">
        <v>57</v>
      </c>
      <c r="C7" s="58" t="s">
        <v>72</v>
      </c>
      <c r="D7" s="64"/>
      <c r="E7" s="160" t="str">
        <f>IF(D7&lt;&gt;"",(1+'מע"מ'!$E$5)*D7,"")</f>
        <v/>
      </c>
      <c r="F7" s="69"/>
      <c r="H7" s="18">
        <f t="shared" ref="H7:H23" si="0">IF(D7&gt;=1,1,0)</f>
        <v>0</v>
      </c>
    </row>
    <row r="8" spans="1:11" ht="32.25" customHeight="1" thickBot="1" x14ac:dyDescent="0.25">
      <c r="A8" s="23" t="s">
        <v>37</v>
      </c>
      <c r="B8" s="63" t="s">
        <v>58</v>
      </c>
      <c r="C8" s="65"/>
      <c r="D8" s="64"/>
      <c r="E8" s="160" t="str">
        <f>IF(D8&lt;&gt;"",(1+'מע"מ'!$E$5)*D8,"")</f>
        <v/>
      </c>
      <c r="F8" s="69"/>
      <c r="H8" s="18">
        <f t="shared" si="0"/>
        <v>0</v>
      </c>
    </row>
    <row r="9" spans="1:11" ht="15" thickBot="1" x14ac:dyDescent="0.25">
      <c r="A9" s="23" t="s">
        <v>38</v>
      </c>
      <c r="B9" s="63" t="s">
        <v>59</v>
      </c>
      <c r="C9" s="58"/>
      <c r="D9" s="64"/>
      <c r="E9" s="160" t="str">
        <f>IF(D9&lt;&gt;"",(1+'מע"מ'!$E$5)*D9,"")</f>
        <v/>
      </c>
      <c r="F9" s="69"/>
      <c r="H9" s="18">
        <f t="shared" si="0"/>
        <v>0</v>
      </c>
    </row>
    <row r="10" spans="1:11" ht="72" thickBot="1" x14ac:dyDescent="0.25">
      <c r="A10" s="23" t="s">
        <v>39</v>
      </c>
      <c r="B10" s="63" t="s">
        <v>60</v>
      </c>
      <c r="C10" s="81" t="s">
        <v>14</v>
      </c>
      <c r="D10" s="64"/>
      <c r="E10" s="160" t="str">
        <f>IF(D10&lt;&gt;"",(1+'מע"מ'!$E$5)*D10,"")</f>
        <v/>
      </c>
      <c r="F10" s="84" t="s">
        <v>79</v>
      </c>
      <c r="H10" s="18">
        <f t="shared" si="0"/>
        <v>0</v>
      </c>
    </row>
    <row r="11" spans="1:11" ht="72" thickBot="1" x14ac:dyDescent="0.25">
      <c r="A11" s="23" t="s">
        <v>40</v>
      </c>
      <c r="B11" s="63" t="s">
        <v>61</v>
      </c>
      <c r="C11" s="82" t="s">
        <v>73</v>
      </c>
      <c r="D11" s="64"/>
      <c r="E11" s="160" t="str">
        <f>IF(D11&lt;&gt;"",(1+'מע"מ'!$E$5)*D11,"")</f>
        <v/>
      </c>
      <c r="F11" s="69"/>
      <c r="H11" s="18">
        <f t="shared" si="0"/>
        <v>0</v>
      </c>
    </row>
    <row r="12" spans="1:11" ht="57.75" thickBot="1" x14ac:dyDescent="0.25">
      <c r="A12" s="23" t="s">
        <v>41</v>
      </c>
      <c r="B12" s="63" t="s">
        <v>62</v>
      </c>
      <c r="C12" s="58" t="s">
        <v>74</v>
      </c>
      <c r="D12" s="64"/>
      <c r="E12" s="160" t="str">
        <f>IF(D12&lt;&gt;"",(1+'מע"מ'!$E$5)*D12,"")</f>
        <v/>
      </c>
      <c r="F12" s="69"/>
      <c r="H12" s="18">
        <f t="shared" si="0"/>
        <v>0</v>
      </c>
    </row>
    <row r="13" spans="1:11" ht="72" thickBot="1" x14ac:dyDescent="0.25">
      <c r="A13" s="23" t="s">
        <v>42</v>
      </c>
      <c r="B13" s="63" t="s">
        <v>306</v>
      </c>
      <c r="C13" s="82" t="s">
        <v>307</v>
      </c>
      <c r="D13" s="64"/>
      <c r="E13" s="160" t="str">
        <f>IF(D13&lt;&gt;"",(1+'מע"מ'!$E$5)*D13,"")</f>
        <v/>
      </c>
      <c r="F13" s="69"/>
      <c r="H13" s="18"/>
    </row>
    <row r="14" spans="1:11" ht="43.5" thickBot="1" x14ac:dyDescent="0.25">
      <c r="A14" s="23" t="s">
        <v>43</v>
      </c>
      <c r="B14" s="63" t="s">
        <v>13</v>
      </c>
      <c r="C14" s="82" t="s">
        <v>308</v>
      </c>
      <c r="D14" s="64"/>
      <c r="E14" s="160" t="str">
        <f>IF(D14&lt;&gt;"",(1+'מע"מ'!$E$5)*D14,"")</f>
        <v/>
      </c>
      <c r="F14" s="69"/>
      <c r="H14" s="18">
        <f t="shared" si="0"/>
        <v>0</v>
      </c>
    </row>
    <row r="15" spans="1:11" ht="129.75" customHeight="1" thickBot="1" x14ac:dyDescent="0.25">
      <c r="A15" s="23" t="s">
        <v>44</v>
      </c>
      <c r="B15" s="63" t="s">
        <v>63</v>
      </c>
      <c r="C15" s="63" t="s">
        <v>309</v>
      </c>
      <c r="D15" s="64"/>
      <c r="E15" s="160" t="str">
        <f>IF(D15&lt;&gt;"",(1+'מע"מ'!$E$5)*D15,"")</f>
        <v/>
      </c>
      <c r="F15" s="69"/>
      <c r="H15" s="18">
        <f t="shared" si="0"/>
        <v>0</v>
      </c>
    </row>
    <row r="16" spans="1:11" ht="30" thickBot="1" x14ac:dyDescent="0.25">
      <c r="A16" s="23" t="s">
        <v>45</v>
      </c>
      <c r="B16" s="63" t="s">
        <v>64</v>
      </c>
      <c r="C16" s="58" t="s">
        <v>75</v>
      </c>
      <c r="D16" s="64"/>
      <c r="E16" s="160" t="str">
        <f>IF(D16&lt;&gt;"",(1+'מע"מ'!$E$5)*D16,"")</f>
        <v/>
      </c>
      <c r="F16" s="69" t="s">
        <v>81</v>
      </c>
      <c r="H16" s="18">
        <f t="shared" si="0"/>
        <v>0</v>
      </c>
    </row>
    <row r="17" spans="1:9" ht="15" thickBot="1" x14ac:dyDescent="0.25">
      <c r="A17" s="23" t="s">
        <v>46</v>
      </c>
      <c r="B17" s="63" t="s">
        <v>65</v>
      </c>
      <c r="C17" s="58"/>
      <c r="D17" s="64"/>
      <c r="E17" s="160" t="str">
        <f>IF(D17&lt;&gt;"",(1+'מע"מ'!$E$5)*D17,"")</f>
        <v/>
      </c>
      <c r="F17" s="69"/>
      <c r="H17" s="18">
        <f t="shared" si="0"/>
        <v>0</v>
      </c>
    </row>
    <row r="18" spans="1:9" ht="29.25" thickBot="1" x14ac:dyDescent="0.25">
      <c r="A18" s="23" t="s">
        <v>47</v>
      </c>
      <c r="B18" s="63" t="s">
        <v>66</v>
      </c>
      <c r="C18" s="58"/>
      <c r="D18" s="64"/>
      <c r="E18" s="160" t="str">
        <f>IF(D18&lt;&gt;"",(1+'מע"מ'!$E$5)*D18,"")</f>
        <v/>
      </c>
      <c r="F18" s="69"/>
      <c r="H18" s="18">
        <f t="shared" si="0"/>
        <v>0</v>
      </c>
    </row>
    <row r="19" spans="1:9" ht="57.75" thickBot="1" x14ac:dyDescent="0.25">
      <c r="A19" s="23" t="s">
        <v>48</v>
      </c>
      <c r="B19" s="63" t="s">
        <v>67</v>
      </c>
      <c r="C19" s="58" t="s">
        <v>76</v>
      </c>
      <c r="D19" s="64"/>
      <c r="E19" s="160" t="str">
        <f>IF(D19&lt;&gt;"",(1+'מע"מ'!$E$5)*D19,"")</f>
        <v/>
      </c>
      <c r="F19" s="69"/>
      <c r="H19" s="18">
        <f t="shared" si="0"/>
        <v>0</v>
      </c>
    </row>
    <row r="20" spans="1:9" ht="29.25" thickBot="1" x14ac:dyDescent="0.25">
      <c r="A20" s="23" t="s">
        <v>49</v>
      </c>
      <c r="B20" s="63" t="s">
        <v>68</v>
      </c>
      <c r="C20" s="58" t="s">
        <v>77</v>
      </c>
      <c r="D20" s="64"/>
      <c r="E20" s="160" t="str">
        <f>IF(D20&lt;&gt;"",(1+'מע"מ'!$E$5)*D20,"")</f>
        <v/>
      </c>
      <c r="F20" s="69"/>
      <c r="H20" s="18">
        <f t="shared" si="0"/>
        <v>0</v>
      </c>
    </row>
    <row r="21" spans="1:9" ht="86.25" thickBot="1" x14ac:dyDescent="0.25">
      <c r="A21" s="23" t="s">
        <v>50</v>
      </c>
      <c r="B21" s="63" t="s">
        <v>69</v>
      </c>
      <c r="C21" s="58" t="s">
        <v>78</v>
      </c>
      <c r="D21" s="64"/>
      <c r="E21" s="160" t="str">
        <f>IF(D21&lt;&gt;"",(1+'מע"מ'!$E$5)*D21,"")</f>
        <v/>
      </c>
      <c r="F21" s="70" t="s">
        <v>80</v>
      </c>
      <c r="H21" s="18">
        <f t="shared" si="0"/>
        <v>0</v>
      </c>
    </row>
    <row r="22" spans="1:9" ht="86.25" thickBot="1" x14ac:dyDescent="0.25">
      <c r="A22" s="23" t="s">
        <v>51</v>
      </c>
      <c r="B22" s="63" t="s">
        <v>70</v>
      </c>
      <c r="C22" s="58" t="s">
        <v>78</v>
      </c>
      <c r="D22" s="64"/>
      <c r="E22" s="160" t="str">
        <f>IF(D22&lt;&gt;"",(1+'מע"מ'!$E$5)*D22,"")</f>
        <v/>
      </c>
      <c r="F22" s="70" t="s">
        <v>80</v>
      </c>
      <c r="H22" s="18">
        <f t="shared" si="0"/>
        <v>0</v>
      </c>
    </row>
    <row r="23" spans="1:9" ht="29.25" thickBot="1" x14ac:dyDescent="0.25">
      <c r="A23" s="23" t="s">
        <v>52</v>
      </c>
      <c r="B23" s="148" t="s">
        <v>255</v>
      </c>
      <c r="C23" s="122"/>
      <c r="D23" s="64"/>
      <c r="E23" s="160" t="str">
        <f>IF(D23&lt;&gt;"",(1+'מע"מ'!$E$5)*D23,"")</f>
        <v/>
      </c>
      <c r="F23" s="123" t="s">
        <v>256</v>
      </c>
      <c r="H23" s="18">
        <f t="shared" si="0"/>
        <v>0</v>
      </c>
    </row>
    <row r="24" spans="1:9" s="16" customFormat="1" ht="29.25" thickBot="1" x14ac:dyDescent="0.25">
      <c r="A24" s="23" t="s">
        <v>53</v>
      </c>
      <c r="B24" s="127" t="s">
        <v>262</v>
      </c>
      <c r="C24" s="128"/>
      <c r="D24" s="64"/>
      <c r="E24" s="160" t="str">
        <f>IF(D24&lt;&gt;"",(1+'מע"מ'!$E$5)*D24,"")</f>
        <v/>
      </c>
      <c r="F24" s="123" t="s">
        <v>263</v>
      </c>
      <c r="H24" s="17"/>
      <c r="I24" s="17"/>
    </row>
    <row r="25" spans="1:9" ht="15" customHeight="1" thickBot="1" x14ac:dyDescent="0.25">
      <c r="A25" s="23" t="s">
        <v>54</v>
      </c>
      <c r="B25" s="66"/>
      <c r="C25" s="67"/>
      <c r="D25" s="68"/>
      <c r="E25" s="160" t="str">
        <f>IF(D25&lt;&gt;"",(1+'מע"מ'!$E$5)*D25,"")</f>
        <v/>
      </c>
      <c r="F25" s="71"/>
    </row>
    <row r="26" spans="1:9" ht="15" customHeight="1" thickBot="1" x14ac:dyDescent="0.25">
      <c r="A26" s="23" t="s">
        <v>257</v>
      </c>
      <c r="B26" s="66"/>
      <c r="C26" s="67"/>
      <c r="D26" s="68"/>
      <c r="E26" s="160" t="str">
        <f>IF(D26&lt;&gt;"",(1+'מע"מ'!$E$5)*D26,"")</f>
        <v/>
      </c>
      <c r="F26" s="71"/>
    </row>
    <row r="27" spans="1:9" ht="15" customHeight="1" thickBot="1" x14ac:dyDescent="0.25">
      <c r="A27" s="23" t="s">
        <v>258</v>
      </c>
      <c r="B27" s="66"/>
      <c r="C27" s="67"/>
      <c r="D27" s="68"/>
      <c r="E27" s="160" t="str">
        <f>IF(D27&lt;&gt;"",(1+'מע"מ'!$E$5)*D27,"")</f>
        <v/>
      </c>
      <c r="F27" s="71"/>
    </row>
    <row r="28" spans="1:9" ht="15" customHeight="1" thickBot="1" x14ac:dyDescent="0.25">
      <c r="A28" s="23" t="s">
        <v>259</v>
      </c>
      <c r="B28" s="66"/>
      <c r="C28" s="67"/>
      <c r="D28" s="68"/>
      <c r="E28" s="160" t="str">
        <f>IF(D28&lt;&gt;"",(1+'מע"מ'!$E$5)*D28,"")</f>
        <v/>
      </c>
      <c r="F28" s="71"/>
    </row>
    <row r="29" spans="1:9" ht="15" customHeight="1" thickBot="1" x14ac:dyDescent="0.25">
      <c r="A29" s="23" t="s">
        <v>260</v>
      </c>
      <c r="B29" s="66"/>
      <c r="C29" s="67"/>
      <c r="D29" s="68"/>
      <c r="E29" s="160" t="str">
        <f>IF(D29&lt;&gt;"",(1+'מע"מ'!$E$5)*D29,"")</f>
        <v/>
      </c>
      <c r="F29" s="71"/>
    </row>
    <row r="30" spans="1:9" ht="15" thickBot="1" x14ac:dyDescent="0.25">
      <c r="A30" s="23" t="s">
        <v>261</v>
      </c>
      <c r="B30" s="66"/>
      <c r="C30" s="67"/>
      <c r="D30" s="68"/>
      <c r="E30" s="160" t="str">
        <f>IF(D30&lt;&gt;"",(1+'מע"מ'!$E$5)*D30,"")</f>
        <v/>
      </c>
      <c r="F30" s="71"/>
    </row>
    <row r="31" spans="1:9" ht="15" thickBot="1" x14ac:dyDescent="0.25">
      <c r="A31" s="72" t="s">
        <v>310</v>
      </c>
      <c r="B31" s="73"/>
      <c r="C31" s="74"/>
      <c r="D31" s="75"/>
      <c r="E31" s="161" t="str">
        <f>IF(D31&lt;&gt;"",(1+'מע"מ'!$E$5)*D31,"")</f>
        <v/>
      </c>
      <c r="F31" s="76"/>
    </row>
    <row r="32" spans="1:9" ht="15" thickTop="1" x14ac:dyDescent="0.2"/>
  </sheetData>
  <sheetProtection algorithmName="SHA-512" hashValue="5A6FME3cY63B75nn06Y7zHzLoWZUdAWck/MjbUgp39gRyrVWpwGt8JBHg2bvIfiEE0uMrLDrRMAjVpvvEGP8jg==" saltValue="xgAEbEsj7Fr54aDTpNkOlg==" spinCount="100000" sheet="1" objects="1" scenarios="1"/>
  <mergeCells count="1">
    <mergeCell ref="A3:F3"/>
  </mergeCells>
  <conditionalFormatting sqref="K3">
    <cfRule type="cellIs" dxfId="3" priority="1" operator="equal">
      <formula>"יש למלא את כל השדות הנדרשים"</formula>
    </cfRule>
  </conditionalFormatting>
  <dataValidations count="2">
    <dataValidation type="whole" operator="greaterThan" allowBlank="1" showInputMessage="1" showErrorMessage="1" errorTitle="מחיר שהוזן אינו תקין" error="יש להזין מספר שלם גדול מאפס" sqref="D6:D31">
      <formula1>0</formula1>
    </dataValidation>
    <dataValidation operator="greaterThan" allowBlank="1" showInputMessage="1" showErrorMessage="1" errorTitle="מחיר שהוזן אינו תקין" error="יש להזין מספר שלם גדול מאפס" sqref="E6:E31"/>
  </dataValidations>
  <pageMargins left="0.70866141732283472" right="0.70866141732283472" top="0.74803149606299213" bottom="0.74803149606299213" header="0.31496062992125984" footer="0.31496062992125984"/>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rightToLeft="1" tabSelected="1" view="pageBreakPreview" zoomScale="77" zoomScaleNormal="70" zoomScaleSheetLayoutView="77" workbookViewId="0">
      <pane ySplit="8" topLeftCell="A9" activePane="bottomLeft" state="frozen"/>
      <selection pane="bottomLeft" activeCell="C9" sqref="C9"/>
    </sheetView>
  </sheetViews>
  <sheetFormatPr defaultColWidth="9" defaultRowHeight="14.25" x14ac:dyDescent="0.2"/>
  <cols>
    <col min="1" max="1" width="6.875" style="14" customWidth="1"/>
    <col min="2" max="2" width="35.625" style="14" customWidth="1"/>
    <col min="3" max="3" width="13.625" style="20" customWidth="1"/>
    <col min="4" max="5" width="13.625" style="14" customWidth="1"/>
    <col min="6" max="6" width="9" style="14" customWidth="1"/>
    <col min="7" max="8" width="13.625" style="14" customWidth="1"/>
    <col min="9" max="9" width="16.875" style="14" customWidth="1"/>
    <col min="10" max="10" width="55.625" style="20" customWidth="1"/>
    <col min="11" max="11" width="3.625" style="49" hidden="1" customWidth="1"/>
    <col min="12" max="12" width="6.5" style="53" hidden="1" customWidth="1"/>
    <col min="13" max="13" width="6.25" style="53" hidden="1" customWidth="1"/>
    <col min="14" max="14" width="6.25" style="54" hidden="1" customWidth="1"/>
    <col min="15" max="15" width="6.5" style="15" hidden="1" customWidth="1"/>
    <col min="16" max="16" width="1.5" style="14" customWidth="1"/>
    <col min="17" max="17" width="17.625" style="42" customWidth="1"/>
    <col min="18" max="18" width="1.625" style="14" customWidth="1"/>
    <col min="19" max="16384" width="9" style="14"/>
  </cols>
  <sheetData>
    <row r="1" spans="1:17" ht="15" thickBot="1" x14ac:dyDescent="0.25"/>
    <row r="2" spans="1:17" s="16" customFormat="1" ht="105" customHeight="1" thickBot="1" x14ac:dyDescent="0.25">
      <c r="A2" s="248" t="s">
        <v>170</v>
      </c>
      <c r="B2" s="249"/>
      <c r="C2" s="249"/>
      <c r="D2" s="249"/>
      <c r="E2" s="249"/>
      <c r="F2" s="249"/>
      <c r="G2" s="249"/>
      <c r="H2" s="249"/>
      <c r="I2" s="249"/>
      <c r="J2" s="250"/>
      <c r="K2" s="46"/>
      <c r="L2" s="46"/>
      <c r="M2" s="46"/>
      <c r="N2" s="46"/>
      <c r="O2" s="17"/>
      <c r="Q2" s="42"/>
    </row>
    <row r="4" spans="1:17" ht="15.75" x14ac:dyDescent="0.2">
      <c r="A4" s="22" t="s">
        <v>116</v>
      </c>
    </row>
    <row r="5" spans="1:17" ht="15" thickBot="1" x14ac:dyDescent="0.25"/>
    <row r="6" spans="1:17" s="19" customFormat="1" ht="18.75" customHeight="1" thickTop="1" thickBot="1" x14ac:dyDescent="0.25">
      <c r="A6" s="257" t="s">
        <v>1</v>
      </c>
      <c r="B6" s="260" t="s">
        <v>16</v>
      </c>
      <c r="C6" s="260" t="s">
        <v>325</v>
      </c>
      <c r="D6" s="260"/>
      <c r="E6" s="260" t="s">
        <v>326</v>
      </c>
      <c r="F6" s="254" t="s">
        <v>32</v>
      </c>
      <c r="G6" s="254" t="s">
        <v>327</v>
      </c>
      <c r="H6" s="263" t="s">
        <v>328</v>
      </c>
      <c r="I6" s="254" t="s">
        <v>29</v>
      </c>
      <c r="J6" s="251" t="s">
        <v>17</v>
      </c>
      <c r="K6" s="48"/>
      <c r="L6" s="48"/>
      <c r="M6" s="48"/>
      <c r="N6" s="48"/>
      <c r="O6" s="47"/>
      <c r="Q6" s="245" t="s">
        <v>28</v>
      </c>
    </row>
    <row r="7" spans="1:17" s="19" customFormat="1" ht="18.75" customHeight="1" thickBot="1" x14ac:dyDescent="0.25">
      <c r="A7" s="258"/>
      <c r="B7" s="261"/>
      <c r="C7" s="261"/>
      <c r="D7" s="261"/>
      <c r="E7" s="261"/>
      <c r="F7" s="255"/>
      <c r="G7" s="255"/>
      <c r="H7" s="264"/>
      <c r="I7" s="255"/>
      <c r="J7" s="252"/>
      <c r="K7" s="48"/>
      <c r="L7" s="48"/>
      <c r="M7" s="48"/>
      <c r="N7" s="48"/>
      <c r="O7" s="47"/>
      <c r="Q7" s="246"/>
    </row>
    <row r="8" spans="1:17" s="19" customFormat="1" ht="18.75" customHeight="1" thickBot="1" x14ac:dyDescent="0.25">
      <c r="A8" s="259"/>
      <c r="B8" s="262"/>
      <c r="C8" s="101" t="s">
        <v>18</v>
      </c>
      <c r="D8" s="101" t="s">
        <v>19</v>
      </c>
      <c r="E8" s="262"/>
      <c r="F8" s="256"/>
      <c r="G8" s="256"/>
      <c r="H8" s="265"/>
      <c r="I8" s="256"/>
      <c r="J8" s="253"/>
      <c r="K8" s="48"/>
      <c r="L8" s="48" t="s">
        <v>18</v>
      </c>
      <c r="M8" s="48" t="s">
        <v>19</v>
      </c>
      <c r="N8" s="48" t="s">
        <v>30</v>
      </c>
      <c r="O8" s="48" t="s">
        <v>31</v>
      </c>
      <c r="Q8" s="247"/>
    </row>
    <row r="9" spans="1:17" ht="30" customHeight="1" thickTop="1" thickBot="1" x14ac:dyDescent="0.25">
      <c r="A9" s="104" t="s">
        <v>117</v>
      </c>
      <c r="B9" s="105" t="s">
        <v>141</v>
      </c>
      <c r="C9" s="162"/>
      <c r="D9" s="162"/>
      <c r="E9" s="214">
        <f t="shared" ref="E9:E10" si="0">D9+C9</f>
        <v>0</v>
      </c>
      <c r="F9" s="164"/>
      <c r="G9" s="163">
        <f t="shared" ref="G9:G33" si="1">F9*E9</f>
        <v>0</v>
      </c>
      <c r="H9" s="163" t="str">
        <f>IF(G9&gt;0,(1+'מע"מ'!$E$5)*G9,"")</f>
        <v/>
      </c>
      <c r="I9" s="164"/>
      <c r="J9" s="165" t="s">
        <v>158</v>
      </c>
      <c r="K9" s="36"/>
      <c r="L9" s="36">
        <f t="shared" ref="L9:L23" si="2">IF(C9&lt;&gt;"",1,0)</f>
        <v>0</v>
      </c>
      <c r="M9" s="36">
        <f t="shared" ref="M9:M23" si="3">IF(D9&lt;&gt;"",1,0)</f>
        <v>0</v>
      </c>
      <c r="N9" s="36">
        <f t="shared" ref="N9:N26" si="4">IF(F9&lt;&gt;"",1,0)</f>
        <v>0</v>
      </c>
      <c r="O9" s="15">
        <f t="shared" ref="O9:O26" si="5">IF(I9&lt;&gt;"",1,0)</f>
        <v>0</v>
      </c>
      <c r="Q9" s="50" t="str">
        <f t="shared" ref="Q9:Q27" si="6">IF(O9*N9*M9*L9=1,"תקין","יש למלא את כל השדות הנדרשים")</f>
        <v>יש למלא את כל השדות הנדרשים</v>
      </c>
    </row>
    <row r="10" spans="1:17" ht="30" customHeight="1" thickTop="1" thickBot="1" x14ac:dyDescent="0.25">
      <c r="A10" s="23" t="s">
        <v>118</v>
      </c>
      <c r="B10" s="63" t="s">
        <v>142</v>
      </c>
      <c r="C10" s="43"/>
      <c r="D10" s="43"/>
      <c r="E10" s="96">
        <f t="shared" si="0"/>
        <v>0</v>
      </c>
      <c r="F10" s="44"/>
      <c r="G10" s="97">
        <f t="shared" si="1"/>
        <v>0</v>
      </c>
      <c r="H10" s="97" t="str">
        <f>IF(G10&gt;0,(1+'מע"מ'!$E$5)*G10,"")</f>
        <v/>
      </c>
      <c r="I10" s="44"/>
      <c r="J10" s="95" t="s">
        <v>159</v>
      </c>
      <c r="K10" s="36"/>
      <c r="L10" s="36">
        <f t="shared" si="2"/>
        <v>0</v>
      </c>
      <c r="M10" s="36">
        <f t="shared" si="3"/>
        <v>0</v>
      </c>
      <c r="N10" s="36">
        <f t="shared" si="4"/>
        <v>0</v>
      </c>
      <c r="O10" s="15">
        <f t="shared" si="5"/>
        <v>0</v>
      </c>
      <c r="Q10" s="50" t="str">
        <f t="shared" si="6"/>
        <v>יש למלא את כל השדות הנדרשים</v>
      </c>
    </row>
    <row r="11" spans="1:17" ht="30" customHeight="1" thickTop="1" thickBot="1" x14ac:dyDescent="0.25">
      <c r="A11" s="23" t="s">
        <v>119</v>
      </c>
      <c r="B11" s="63" t="s">
        <v>143</v>
      </c>
      <c r="C11" s="43"/>
      <c r="D11" s="43"/>
      <c r="E11" s="96">
        <f t="shared" ref="E11:E33" si="7">D11+C11</f>
        <v>0</v>
      </c>
      <c r="F11" s="44"/>
      <c r="G11" s="97">
        <f t="shared" si="1"/>
        <v>0</v>
      </c>
      <c r="H11" s="97" t="str">
        <f>IF(G11&gt;0,(1+'מע"מ'!$E$5)*G11,"")</f>
        <v/>
      </c>
      <c r="I11" s="44"/>
      <c r="J11" s="106" t="s">
        <v>160</v>
      </c>
      <c r="K11" s="36"/>
      <c r="L11" s="36">
        <f t="shared" si="2"/>
        <v>0</v>
      </c>
      <c r="M11" s="36">
        <f t="shared" si="3"/>
        <v>0</v>
      </c>
      <c r="N11" s="36">
        <f t="shared" si="4"/>
        <v>0</v>
      </c>
      <c r="O11" s="15">
        <f t="shared" si="5"/>
        <v>0</v>
      </c>
      <c r="Q11" s="50" t="str">
        <f t="shared" si="6"/>
        <v>יש למלא את כל השדות הנדרשים</v>
      </c>
    </row>
    <row r="12" spans="1:17" ht="30" customHeight="1" thickTop="1" thickBot="1" x14ac:dyDescent="0.25">
      <c r="A12" s="23" t="s">
        <v>120</v>
      </c>
      <c r="B12" s="63" t="s">
        <v>144</v>
      </c>
      <c r="C12" s="43"/>
      <c r="D12" s="43"/>
      <c r="E12" s="96">
        <f t="shared" si="7"/>
        <v>0</v>
      </c>
      <c r="F12" s="44"/>
      <c r="G12" s="97">
        <f t="shared" si="1"/>
        <v>0</v>
      </c>
      <c r="H12" s="97" t="str">
        <f>IF(G12&gt;0,(1+'מע"מ'!$E$5)*G12,"")</f>
        <v/>
      </c>
      <c r="I12" s="44"/>
      <c r="J12" s="106" t="s">
        <v>161</v>
      </c>
      <c r="K12" s="36"/>
      <c r="L12" s="36">
        <f t="shared" si="2"/>
        <v>0</v>
      </c>
      <c r="M12" s="36">
        <f t="shared" si="3"/>
        <v>0</v>
      </c>
      <c r="N12" s="36">
        <f t="shared" si="4"/>
        <v>0</v>
      </c>
      <c r="O12" s="15">
        <f t="shared" si="5"/>
        <v>0</v>
      </c>
      <c r="Q12" s="50" t="str">
        <f t="shared" si="6"/>
        <v>יש למלא את כל השדות הנדרשים</v>
      </c>
    </row>
    <row r="13" spans="1:17" ht="30" customHeight="1" thickTop="1" thickBot="1" x14ac:dyDescent="0.25">
      <c r="A13" s="23" t="s">
        <v>121</v>
      </c>
      <c r="B13" s="63" t="s">
        <v>157</v>
      </c>
      <c r="C13" s="43"/>
      <c r="D13" s="43"/>
      <c r="E13" s="96">
        <f t="shared" si="7"/>
        <v>0</v>
      </c>
      <c r="F13" s="44"/>
      <c r="G13" s="97">
        <f t="shared" si="1"/>
        <v>0</v>
      </c>
      <c r="H13" s="97" t="str">
        <f>IF(G13&gt;0,(1+'מע"מ'!$E$5)*G13,"")</f>
        <v/>
      </c>
      <c r="I13" s="44"/>
      <c r="J13" s="106" t="s">
        <v>304</v>
      </c>
      <c r="K13" s="36"/>
      <c r="L13" s="36">
        <f t="shared" si="2"/>
        <v>0</v>
      </c>
      <c r="M13" s="36">
        <f t="shared" si="3"/>
        <v>0</v>
      </c>
      <c r="N13" s="36">
        <f t="shared" si="4"/>
        <v>0</v>
      </c>
      <c r="O13" s="15">
        <f t="shared" si="5"/>
        <v>0</v>
      </c>
      <c r="Q13" s="50" t="str">
        <f t="shared" si="6"/>
        <v>יש למלא את כל השדות הנדרשים</v>
      </c>
    </row>
    <row r="14" spans="1:17" ht="30" customHeight="1" thickTop="1" thickBot="1" x14ac:dyDescent="0.25">
      <c r="A14" s="23" t="s">
        <v>122</v>
      </c>
      <c r="B14" s="63" t="s">
        <v>145</v>
      </c>
      <c r="C14" s="43"/>
      <c r="D14" s="43"/>
      <c r="E14" s="96">
        <f t="shared" si="7"/>
        <v>0</v>
      </c>
      <c r="F14" s="44"/>
      <c r="G14" s="97">
        <f t="shared" si="1"/>
        <v>0</v>
      </c>
      <c r="H14" s="97" t="str">
        <f>IF(G14&gt;0,(1+'מע"מ'!$E$5)*G14,"")</f>
        <v/>
      </c>
      <c r="I14" s="44"/>
      <c r="J14" s="95" t="s">
        <v>303</v>
      </c>
      <c r="K14" s="36"/>
      <c r="L14" s="36">
        <f t="shared" si="2"/>
        <v>0</v>
      </c>
      <c r="M14" s="36">
        <f t="shared" si="3"/>
        <v>0</v>
      </c>
      <c r="N14" s="36">
        <f t="shared" si="4"/>
        <v>0</v>
      </c>
      <c r="O14" s="15">
        <f t="shared" si="5"/>
        <v>0</v>
      </c>
      <c r="Q14" s="50" t="str">
        <f t="shared" si="6"/>
        <v>יש למלא את כל השדות הנדרשים</v>
      </c>
    </row>
    <row r="15" spans="1:17" ht="30" customHeight="1" thickTop="1" thickBot="1" x14ac:dyDescent="0.25">
      <c r="A15" s="23" t="s">
        <v>123</v>
      </c>
      <c r="B15" s="63" t="s">
        <v>162</v>
      </c>
      <c r="C15" s="43"/>
      <c r="D15" s="43"/>
      <c r="E15" s="96">
        <f t="shared" si="7"/>
        <v>0</v>
      </c>
      <c r="F15" s="44"/>
      <c r="G15" s="97">
        <f t="shared" si="1"/>
        <v>0</v>
      </c>
      <c r="H15" s="97" t="str">
        <f>IF(G15&gt;0,(1+'מע"מ'!$E$5)*G15,"")</f>
        <v/>
      </c>
      <c r="I15" s="44"/>
      <c r="J15" s="147" t="s">
        <v>302</v>
      </c>
      <c r="K15" s="36"/>
      <c r="L15" s="36">
        <f t="shared" si="2"/>
        <v>0</v>
      </c>
      <c r="M15" s="36">
        <f t="shared" si="3"/>
        <v>0</v>
      </c>
      <c r="N15" s="36">
        <f t="shared" si="4"/>
        <v>0</v>
      </c>
      <c r="O15" s="15">
        <f t="shared" si="5"/>
        <v>0</v>
      </c>
      <c r="Q15" s="50" t="str">
        <f t="shared" si="6"/>
        <v>יש למלא את כל השדות הנדרשים</v>
      </c>
    </row>
    <row r="16" spans="1:17" ht="30" customHeight="1" thickTop="1" thickBot="1" x14ac:dyDescent="0.25">
      <c r="A16" s="23" t="s">
        <v>124</v>
      </c>
      <c r="B16" s="63" t="s">
        <v>146</v>
      </c>
      <c r="C16" s="43"/>
      <c r="D16" s="43"/>
      <c r="E16" s="96">
        <f t="shared" si="7"/>
        <v>0</v>
      </c>
      <c r="F16" s="44"/>
      <c r="G16" s="97">
        <f t="shared" si="1"/>
        <v>0</v>
      </c>
      <c r="H16" s="97" t="str">
        <f>IF(G16&gt;0,(1+'מע"מ'!$E$5)*G16,"")</f>
        <v/>
      </c>
      <c r="I16" s="44"/>
      <c r="J16" s="95" t="s">
        <v>301</v>
      </c>
      <c r="K16" s="36"/>
      <c r="L16" s="36">
        <f t="shared" si="2"/>
        <v>0</v>
      </c>
      <c r="M16" s="36">
        <f t="shared" si="3"/>
        <v>0</v>
      </c>
      <c r="N16" s="36">
        <f t="shared" si="4"/>
        <v>0</v>
      </c>
      <c r="O16" s="15">
        <f t="shared" si="5"/>
        <v>0</v>
      </c>
      <c r="Q16" s="50" t="str">
        <f t="shared" si="6"/>
        <v>יש למלא את כל השדות הנדרשים</v>
      </c>
    </row>
    <row r="17" spans="1:17" ht="30" customHeight="1" thickTop="1" thickBot="1" x14ac:dyDescent="0.25">
      <c r="A17" s="23" t="s">
        <v>125</v>
      </c>
      <c r="B17" s="63" t="s">
        <v>147</v>
      </c>
      <c r="C17" s="43"/>
      <c r="D17" s="43"/>
      <c r="E17" s="96">
        <f t="shared" si="7"/>
        <v>0</v>
      </c>
      <c r="F17" s="44"/>
      <c r="G17" s="97">
        <f t="shared" si="1"/>
        <v>0</v>
      </c>
      <c r="H17" s="97" t="str">
        <f>IF(G17&gt;0,(1+'מע"מ'!$E$5)*G17,"")</f>
        <v/>
      </c>
      <c r="I17" s="44"/>
      <c r="J17" s="106" t="s">
        <v>163</v>
      </c>
      <c r="K17" s="36"/>
      <c r="L17" s="36">
        <f t="shared" si="2"/>
        <v>0</v>
      </c>
      <c r="M17" s="36">
        <f t="shared" si="3"/>
        <v>0</v>
      </c>
      <c r="N17" s="36">
        <f t="shared" si="4"/>
        <v>0</v>
      </c>
      <c r="O17" s="15">
        <f t="shared" si="5"/>
        <v>0</v>
      </c>
      <c r="Q17" s="50" t="str">
        <f t="shared" si="6"/>
        <v>יש למלא את כל השדות הנדרשים</v>
      </c>
    </row>
    <row r="18" spans="1:17" ht="30" customHeight="1" thickTop="1" thickBot="1" x14ac:dyDescent="0.25">
      <c r="A18" s="23" t="s">
        <v>126</v>
      </c>
      <c r="B18" s="63" t="s">
        <v>148</v>
      </c>
      <c r="C18" s="43"/>
      <c r="D18" s="43"/>
      <c r="E18" s="96">
        <f t="shared" si="7"/>
        <v>0</v>
      </c>
      <c r="F18" s="44"/>
      <c r="G18" s="97">
        <f t="shared" si="1"/>
        <v>0</v>
      </c>
      <c r="H18" s="97" t="str">
        <f>IF(G18&gt;0,(1+'מע"מ'!$E$5)*G18,"")</f>
        <v/>
      </c>
      <c r="I18" s="44"/>
      <c r="J18" s="83" t="s">
        <v>299</v>
      </c>
      <c r="K18" s="36"/>
      <c r="L18" s="36">
        <f t="shared" si="2"/>
        <v>0</v>
      </c>
      <c r="M18" s="36">
        <f t="shared" si="3"/>
        <v>0</v>
      </c>
      <c r="N18" s="36">
        <f t="shared" si="4"/>
        <v>0</v>
      </c>
      <c r="O18" s="15">
        <f t="shared" si="5"/>
        <v>0</v>
      </c>
      <c r="Q18" s="50" t="str">
        <f t="shared" si="6"/>
        <v>יש למלא את כל השדות הנדרשים</v>
      </c>
    </row>
    <row r="19" spans="1:17" ht="30" customHeight="1" thickTop="1" thickBot="1" x14ac:dyDescent="0.25">
      <c r="A19" s="23" t="s">
        <v>127</v>
      </c>
      <c r="B19" s="63" t="s">
        <v>149</v>
      </c>
      <c r="C19" s="43"/>
      <c r="D19" s="43"/>
      <c r="E19" s="96">
        <f t="shared" si="7"/>
        <v>0</v>
      </c>
      <c r="F19" s="44"/>
      <c r="G19" s="97">
        <f t="shared" si="1"/>
        <v>0</v>
      </c>
      <c r="H19" s="97" t="str">
        <f>IF(G19&gt;0,(1+'מע"מ'!$E$5)*G19,"")</f>
        <v/>
      </c>
      <c r="I19" s="44"/>
      <c r="J19" s="106" t="s">
        <v>164</v>
      </c>
      <c r="K19" s="36"/>
      <c r="L19" s="36">
        <f t="shared" si="2"/>
        <v>0</v>
      </c>
      <c r="M19" s="36">
        <f t="shared" si="3"/>
        <v>0</v>
      </c>
      <c r="N19" s="36">
        <f t="shared" si="4"/>
        <v>0</v>
      </c>
      <c r="O19" s="15">
        <f t="shared" si="5"/>
        <v>0</v>
      </c>
      <c r="Q19" s="50" t="str">
        <f t="shared" si="6"/>
        <v>יש למלא את כל השדות הנדרשים</v>
      </c>
    </row>
    <row r="20" spans="1:17" ht="30" customHeight="1" thickTop="1" thickBot="1" x14ac:dyDescent="0.25">
      <c r="A20" s="23" t="s">
        <v>128</v>
      </c>
      <c r="B20" s="63" t="s">
        <v>150</v>
      </c>
      <c r="C20" s="43"/>
      <c r="D20" s="43"/>
      <c r="E20" s="96">
        <f t="shared" si="7"/>
        <v>0</v>
      </c>
      <c r="F20" s="44"/>
      <c r="G20" s="97">
        <f t="shared" si="1"/>
        <v>0</v>
      </c>
      <c r="H20" s="97" t="str">
        <f>IF(G20&gt;0,(1+'מע"מ'!$E$5)*G20,"")</f>
        <v/>
      </c>
      <c r="I20" s="44"/>
      <c r="J20" s="95" t="s">
        <v>300</v>
      </c>
      <c r="K20" s="36"/>
      <c r="L20" s="36">
        <f t="shared" si="2"/>
        <v>0</v>
      </c>
      <c r="M20" s="36">
        <f t="shared" si="3"/>
        <v>0</v>
      </c>
      <c r="N20" s="36">
        <f t="shared" si="4"/>
        <v>0</v>
      </c>
      <c r="O20" s="15">
        <f t="shared" si="5"/>
        <v>0</v>
      </c>
      <c r="Q20" s="50" t="str">
        <f t="shared" si="6"/>
        <v>יש למלא את כל השדות הנדרשים</v>
      </c>
    </row>
    <row r="21" spans="1:17" ht="45" customHeight="1" thickTop="1" thickBot="1" x14ac:dyDescent="0.25">
      <c r="A21" s="23" t="s">
        <v>129</v>
      </c>
      <c r="B21" s="63" t="s">
        <v>151</v>
      </c>
      <c r="C21" s="43"/>
      <c r="D21" s="43"/>
      <c r="E21" s="96">
        <f t="shared" si="7"/>
        <v>0</v>
      </c>
      <c r="F21" s="44"/>
      <c r="G21" s="97">
        <f t="shared" si="1"/>
        <v>0</v>
      </c>
      <c r="H21" s="97" t="str">
        <f>IF(G21&gt;0,(1+'מע"מ'!$E$5)*G21,"")</f>
        <v/>
      </c>
      <c r="I21" s="44"/>
      <c r="J21" s="95" t="s">
        <v>165</v>
      </c>
      <c r="K21" s="36"/>
      <c r="L21" s="36">
        <f t="shared" si="2"/>
        <v>0</v>
      </c>
      <c r="M21" s="36">
        <f t="shared" si="3"/>
        <v>0</v>
      </c>
      <c r="N21" s="36">
        <f t="shared" si="4"/>
        <v>0</v>
      </c>
      <c r="O21" s="15">
        <f t="shared" si="5"/>
        <v>0</v>
      </c>
      <c r="Q21" s="50" t="str">
        <f t="shared" si="6"/>
        <v>יש למלא את כל השדות הנדרשים</v>
      </c>
    </row>
    <row r="22" spans="1:17" ht="45" customHeight="1" thickTop="1" thickBot="1" x14ac:dyDescent="0.25">
      <c r="A22" s="23" t="s">
        <v>130</v>
      </c>
      <c r="B22" s="63" t="s">
        <v>152</v>
      </c>
      <c r="C22" s="43"/>
      <c r="D22" s="43"/>
      <c r="E22" s="96">
        <f t="shared" si="7"/>
        <v>0</v>
      </c>
      <c r="F22" s="44"/>
      <c r="G22" s="97">
        <f t="shared" si="1"/>
        <v>0</v>
      </c>
      <c r="H22" s="97" t="str">
        <f>IF(G22&gt;0,(1+'מע"מ'!$E$5)*G22,"")</f>
        <v/>
      </c>
      <c r="I22" s="44"/>
      <c r="J22" s="95" t="s">
        <v>166</v>
      </c>
      <c r="K22" s="36"/>
      <c r="L22" s="36">
        <f t="shared" si="2"/>
        <v>0</v>
      </c>
      <c r="M22" s="36">
        <f t="shared" si="3"/>
        <v>0</v>
      </c>
      <c r="N22" s="36">
        <f t="shared" si="4"/>
        <v>0</v>
      </c>
      <c r="O22" s="15">
        <f t="shared" si="5"/>
        <v>0</v>
      </c>
      <c r="Q22" s="50" t="str">
        <f t="shared" si="6"/>
        <v>יש למלא את כל השדות הנדרשים</v>
      </c>
    </row>
    <row r="23" spans="1:17" ht="30" customHeight="1" thickTop="1" thickBot="1" x14ac:dyDescent="0.25">
      <c r="A23" s="23" t="s">
        <v>131</v>
      </c>
      <c r="B23" s="63" t="s">
        <v>153</v>
      </c>
      <c r="C23" s="43"/>
      <c r="D23" s="43"/>
      <c r="E23" s="96">
        <f t="shared" si="7"/>
        <v>0</v>
      </c>
      <c r="F23" s="44"/>
      <c r="G23" s="97">
        <f t="shared" si="1"/>
        <v>0</v>
      </c>
      <c r="H23" s="97" t="str">
        <f>IF(G23&gt;0,(1+'מע"מ'!$E$5)*G23,"")</f>
        <v/>
      </c>
      <c r="I23" s="44"/>
      <c r="J23" s="107" t="s">
        <v>167</v>
      </c>
      <c r="K23" s="36"/>
      <c r="L23" s="36">
        <f t="shared" si="2"/>
        <v>0</v>
      </c>
      <c r="M23" s="36">
        <f t="shared" si="3"/>
        <v>0</v>
      </c>
      <c r="N23" s="36">
        <f t="shared" si="4"/>
        <v>0</v>
      </c>
      <c r="O23" s="15">
        <f t="shared" si="5"/>
        <v>0</v>
      </c>
      <c r="Q23" s="50" t="str">
        <f t="shared" si="6"/>
        <v>יש למלא את כל השדות הנדרשים</v>
      </c>
    </row>
    <row r="24" spans="1:17" ht="130.5" customHeight="1" thickTop="1" thickBot="1" x14ac:dyDescent="0.25">
      <c r="A24" s="23" t="s">
        <v>132</v>
      </c>
      <c r="B24" s="63" t="s">
        <v>154</v>
      </c>
      <c r="C24" s="43"/>
      <c r="D24" s="43"/>
      <c r="E24" s="96">
        <f t="shared" si="7"/>
        <v>0</v>
      </c>
      <c r="F24" s="44"/>
      <c r="G24" s="97">
        <f t="shared" si="1"/>
        <v>0</v>
      </c>
      <c r="H24" s="97" t="str">
        <f>IF(G24&gt;0,(1+'מע"מ'!$E$5)*G24,"")</f>
        <v/>
      </c>
      <c r="I24" s="44"/>
      <c r="J24" s="95" t="s">
        <v>311</v>
      </c>
      <c r="K24" s="36"/>
      <c r="L24" s="36"/>
      <c r="M24" s="36">
        <f>IF(D24&lt;&gt;"",1,0)</f>
        <v>0</v>
      </c>
      <c r="N24" s="36">
        <f t="shared" si="4"/>
        <v>0</v>
      </c>
      <c r="O24" s="15">
        <f t="shared" si="5"/>
        <v>0</v>
      </c>
      <c r="Q24" s="50" t="str">
        <f>IF(O24*N24*M24=1,"תקין","יש למלא את כל השדות הנדרשים")</f>
        <v>יש למלא את כל השדות הנדרשים</v>
      </c>
    </row>
    <row r="25" spans="1:17" ht="30" customHeight="1" thickTop="1" thickBot="1" x14ac:dyDescent="0.25">
      <c r="A25" s="23" t="s">
        <v>133</v>
      </c>
      <c r="B25" s="63" t="s">
        <v>155</v>
      </c>
      <c r="C25" s="43"/>
      <c r="D25" s="43"/>
      <c r="E25" s="96">
        <f t="shared" si="7"/>
        <v>0</v>
      </c>
      <c r="F25" s="44"/>
      <c r="G25" s="97">
        <f t="shared" si="1"/>
        <v>0</v>
      </c>
      <c r="H25" s="97" t="str">
        <f>IF(G25&gt;0,(1+'מע"מ'!$E$5)*G25,"")</f>
        <v/>
      </c>
      <c r="I25" s="44"/>
      <c r="J25" s="106" t="s">
        <v>168</v>
      </c>
      <c r="K25" s="36"/>
      <c r="L25" s="36">
        <f>IF(C25&lt;&gt;"",1,0)</f>
        <v>0</v>
      </c>
      <c r="M25" s="36">
        <f>IF(D25&lt;&gt;"",1,0)</f>
        <v>0</v>
      </c>
      <c r="N25" s="36">
        <f t="shared" si="4"/>
        <v>0</v>
      </c>
      <c r="O25" s="15">
        <f t="shared" si="5"/>
        <v>0</v>
      </c>
      <c r="Q25" s="50" t="str">
        <f t="shared" si="6"/>
        <v>יש למלא את כל השדות הנדרשים</v>
      </c>
    </row>
    <row r="26" spans="1:17" ht="30" customHeight="1" thickTop="1" thickBot="1" x14ac:dyDescent="0.25">
      <c r="A26" s="23" t="s">
        <v>134</v>
      </c>
      <c r="B26" s="63" t="s">
        <v>156</v>
      </c>
      <c r="C26" s="43"/>
      <c r="D26" s="43"/>
      <c r="E26" s="96">
        <f t="shared" si="7"/>
        <v>0</v>
      </c>
      <c r="F26" s="44"/>
      <c r="G26" s="97">
        <f t="shared" si="1"/>
        <v>0</v>
      </c>
      <c r="H26" s="97" t="str">
        <f>IF(G26&gt;0,(1+'מע"מ'!$E$5)*G26,"")</f>
        <v/>
      </c>
      <c r="I26" s="44"/>
      <c r="J26" s="106" t="s">
        <v>169</v>
      </c>
      <c r="K26" s="36"/>
      <c r="L26" s="36">
        <f>IF(C26&lt;&gt;"",1,0)</f>
        <v>0</v>
      </c>
      <c r="M26" s="36">
        <f>IF(D26&lt;&gt;"",1,0)</f>
        <v>0</v>
      </c>
      <c r="N26" s="36">
        <f t="shared" si="4"/>
        <v>0</v>
      </c>
      <c r="O26" s="15">
        <f t="shared" si="5"/>
        <v>0</v>
      </c>
      <c r="Q26" s="50" t="str">
        <f t="shared" si="6"/>
        <v>יש למלא את כל השדות הנדרשים</v>
      </c>
    </row>
    <row r="27" spans="1:17" ht="30" customHeight="1" thickTop="1" thickBot="1" x14ac:dyDescent="0.25">
      <c r="A27" s="23" t="s">
        <v>135</v>
      </c>
      <c r="B27" s="63" t="s">
        <v>290</v>
      </c>
      <c r="C27" s="43"/>
      <c r="D27" s="43"/>
      <c r="E27" s="96">
        <f t="shared" si="7"/>
        <v>0</v>
      </c>
      <c r="F27" s="44"/>
      <c r="G27" s="97">
        <f t="shared" si="1"/>
        <v>0</v>
      </c>
      <c r="H27" s="97" t="str">
        <f>IF(G27&gt;0,(1+'מע"מ'!$E$5)*G27,"")</f>
        <v/>
      </c>
      <c r="I27" s="44"/>
      <c r="J27" s="106" t="s">
        <v>291</v>
      </c>
      <c r="K27" s="36"/>
      <c r="L27" s="36">
        <f>IF(C27&lt;&gt;"",1,0)</f>
        <v>0</v>
      </c>
      <c r="M27" s="36">
        <f>IF(D27&lt;&gt;"",1,0)</f>
        <v>0</v>
      </c>
      <c r="N27" s="36">
        <f t="shared" ref="N27" si="8">IF(F27&lt;&gt;"",1,0)</f>
        <v>0</v>
      </c>
      <c r="O27" s="15">
        <f t="shared" ref="O27" si="9">IF(I27&lt;&gt;"",1,0)</f>
        <v>0</v>
      </c>
      <c r="Q27" s="50" t="str">
        <f t="shared" si="6"/>
        <v>יש למלא את כל השדות הנדרשים</v>
      </c>
    </row>
    <row r="28" spans="1:17" ht="30" customHeight="1" thickBot="1" x14ac:dyDescent="0.25">
      <c r="A28" s="23" t="s">
        <v>136</v>
      </c>
      <c r="B28" s="220"/>
      <c r="C28" s="98"/>
      <c r="D28" s="98"/>
      <c r="E28" s="96">
        <f t="shared" si="7"/>
        <v>0</v>
      </c>
      <c r="F28" s="99"/>
      <c r="G28" s="97">
        <f t="shared" si="1"/>
        <v>0</v>
      </c>
      <c r="H28" s="97" t="str">
        <f>IF(G28&gt;0,(1+'מע"מ'!$E$5)*G28,"")</f>
        <v/>
      </c>
      <c r="I28" s="99"/>
      <c r="J28" s="102"/>
      <c r="K28" s="36"/>
      <c r="L28"/>
      <c r="M28"/>
      <c r="N28"/>
      <c r="O28"/>
      <c r="Q28"/>
    </row>
    <row r="29" spans="1:17" ht="30" customHeight="1" thickBot="1" x14ac:dyDescent="0.25">
      <c r="A29" s="23" t="s">
        <v>137</v>
      </c>
      <c r="B29" s="220"/>
      <c r="C29" s="98"/>
      <c r="D29" s="98"/>
      <c r="E29" s="96">
        <f t="shared" si="7"/>
        <v>0</v>
      </c>
      <c r="F29" s="99"/>
      <c r="G29" s="97">
        <f t="shared" si="1"/>
        <v>0</v>
      </c>
      <c r="H29" s="97" t="str">
        <f>IF(G29&gt;0,(1+'מע"מ'!$E$5)*G29,"")</f>
        <v/>
      </c>
      <c r="I29" s="99"/>
      <c r="J29" s="102"/>
      <c r="K29" s="36"/>
      <c r="L29"/>
      <c r="M29"/>
      <c r="N29"/>
      <c r="O29"/>
      <c r="Q29"/>
    </row>
    <row r="30" spans="1:17" ht="30" customHeight="1" thickBot="1" x14ac:dyDescent="0.25">
      <c r="A30" s="23" t="s">
        <v>138</v>
      </c>
      <c r="B30" s="220"/>
      <c r="C30" s="98"/>
      <c r="D30" s="98"/>
      <c r="E30" s="96">
        <f t="shared" si="7"/>
        <v>0</v>
      </c>
      <c r="F30" s="99"/>
      <c r="G30" s="97">
        <f t="shared" si="1"/>
        <v>0</v>
      </c>
      <c r="H30" s="97" t="str">
        <f>IF(G30&gt;0,(1+'מע"מ'!$E$5)*G30,"")</f>
        <v/>
      </c>
      <c r="I30" s="99"/>
      <c r="J30" s="102"/>
      <c r="K30" s="36"/>
      <c r="L30"/>
      <c r="M30"/>
      <c r="N30"/>
      <c r="O30"/>
      <c r="Q30"/>
    </row>
    <row r="31" spans="1:17" ht="30" customHeight="1" thickBot="1" x14ac:dyDescent="0.25">
      <c r="A31" s="23" t="s">
        <v>139</v>
      </c>
      <c r="B31" s="220"/>
      <c r="C31" s="98"/>
      <c r="D31" s="98"/>
      <c r="E31" s="96">
        <f t="shared" si="7"/>
        <v>0</v>
      </c>
      <c r="F31" s="99"/>
      <c r="G31" s="97">
        <f t="shared" si="1"/>
        <v>0</v>
      </c>
      <c r="H31" s="97" t="str">
        <f>IF(G31&gt;0,(1+'מע"מ'!$E$5)*G31,"")</f>
        <v/>
      </c>
      <c r="I31" s="99"/>
      <c r="J31" s="102"/>
      <c r="K31" s="36"/>
      <c r="L31"/>
      <c r="M31"/>
      <c r="N31"/>
      <c r="O31"/>
      <c r="Q31"/>
    </row>
    <row r="32" spans="1:17" ht="30" customHeight="1" thickBot="1" x14ac:dyDescent="0.25">
      <c r="A32" s="23" t="s">
        <v>140</v>
      </c>
      <c r="B32" s="220"/>
      <c r="C32" s="98"/>
      <c r="D32" s="98"/>
      <c r="E32" s="96">
        <f t="shared" si="7"/>
        <v>0</v>
      </c>
      <c r="F32" s="99"/>
      <c r="G32" s="97">
        <f t="shared" si="1"/>
        <v>0</v>
      </c>
      <c r="H32" s="97" t="str">
        <f>IF(G32&gt;0,(1+'מע"מ'!$E$5)*G32,"")</f>
        <v/>
      </c>
      <c r="I32" s="99"/>
      <c r="J32" s="102"/>
      <c r="K32" s="36"/>
      <c r="L32"/>
      <c r="M32"/>
      <c r="N32"/>
      <c r="O32"/>
      <c r="Q32"/>
    </row>
    <row r="33" spans="1:17" ht="30" customHeight="1" thickBot="1" x14ac:dyDescent="0.25">
      <c r="A33" s="72" t="s">
        <v>289</v>
      </c>
      <c r="B33" s="221"/>
      <c r="C33" s="166"/>
      <c r="D33" s="166"/>
      <c r="E33" s="167">
        <f t="shared" si="7"/>
        <v>0</v>
      </c>
      <c r="F33" s="100"/>
      <c r="G33" s="168">
        <f t="shared" si="1"/>
        <v>0</v>
      </c>
      <c r="H33" s="168" t="str">
        <f>IF(G33&gt;0,(1+'מע"מ'!$E$5)*G33,"")</f>
        <v/>
      </c>
      <c r="I33" s="100"/>
      <c r="J33" s="103"/>
      <c r="K33" s="36"/>
      <c r="L33"/>
      <c r="M33"/>
      <c r="N33"/>
      <c r="O33"/>
      <c r="Q33"/>
    </row>
    <row r="34" spans="1:17" s="179" customFormat="1" ht="15" customHeight="1" thickTop="1" thickBot="1" x14ac:dyDescent="0.25">
      <c r="A34" s="36"/>
      <c r="B34" s="175"/>
      <c r="C34" s="176"/>
      <c r="D34" s="176"/>
      <c r="E34" s="177"/>
      <c r="F34" s="36"/>
      <c r="G34" s="36"/>
      <c r="H34" s="36"/>
      <c r="I34" s="173"/>
      <c r="J34" s="174"/>
      <c r="K34" s="36"/>
      <c r="L34" s="178"/>
      <c r="M34" s="178"/>
      <c r="N34" s="178"/>
      <c r="O34" s="178"/>
      <c r="Q34" s="178"/>
    </row>
    <row r="35" spans="1:17" s="179" customFormat="1" ht="30" customHeight="1" thickTop="1" thickBot="1" x14ac:dyDescent="0.25">
      <c r="A35" s="172"/>
      <c r="B35" s="169"/>
      <c r="C35" s="170"/>
      <c r="D35" s="170"/>
      <c r="E35" s="171"/>
      <c r="F35" s="172"/>
      <c r="G35" s="180" t="s">
        <v>329</v>
      </c>
      <c r="H35" s="180" t="s">
        <v>330</v>
      </c>
      <c r="I35" s="173"/>
      <c r="J35" s="174"/>
      <c r="K35" s="36"/>
      <c r="L35" s="178"/>
      <c r="M35" s="178"/>
      <c r="N35" s="178"/>
      <c r="O35" s="178"/>
      <c r="Q35" s="178"/>
    </row>
    <row r="36" spans="1:17" s="19" customFormat="1" ht="30" customHeight="1" thickTop="1" thickBot="1" x14ac:dyDescent="0.25">
      <c r="A36" s="243" t="s">
        <v>171</v>
      </c>
      <c r="B36" s="244"/>
      <c r="C36" s="244"/>
      <c r="D36" s="244"/>
      <c r="E36" s="244"/>
      <c r="F36" s="244"/>
      <c r="G36" s="181">
        <f>SUM(G9:G33)</f>
        <v>0</v>
      </c>
      <c r="H36" s="181">
        <f>SUM(H9:H33)</f>
        <v>0</v>
      </c>
      <c r="K36" s="182"/>
      <c r="L36" s="182"/>
      <c r="M36" s="182"/>
      <c r="N36" s="182"/>
      <c r="O36" s="47"/>
      <c r="Q36" s="183"/>
    </row>
    <row r="37" spans="1:17" ht="15" thickTop="1" x14ac:dyDescent="0.2"/>
  </sheetData>
  <sheetProtection algorithmName="SHA-512" hashValue="ArvJYno1vuUVijfJUjtDErdcsZYytpiYCVSLWFj0H1PXpboCt7kDX1HOLf7l99lCys292850OIzkdplk4y/VDg==" saltValue="xklwOZFfvybKh2mQKQ5Nsg==" spinCount="100000" sheet="1" objects="1" scenarios="1"/>
  <mergeCells count="12">
    <mergeCell ref="A36:F36"/>
    <mergeCell ref="Q6:Q8"/>
    <mergeCell ref="A2:J2"/>
    <mergeCell ref="J6:J8"/>
    <mergeCell ref="G6:G8"/>
    <mergeCell ref="I6:I8"/>
    <mergeCell ref="A6:A8"/>
    <mergeCell ref="B6:B8"/>
    <mergeCell ref="C6:D7"/>
    <mergeCell ref="E6:E8"/>
    <mergeCell ref="F6:F8"/>
    <mergeCell ref="H6:H8"/>
  </mergeCells>
  <conditionalFormatting sqref="Q9:Q27">
    <cfRule type="cellIs" dxfId="2" priority="11" operator="equal">
      <formula>"גיליון לא תקין - הוזנו כמויות ציוד לאבן דרך שאינה נמצאת בתוכנית העבודה או שכמות כוללת של רכיב אינה תואמת את סכום כמויות לפי חבילת עבודה"</formula>
    </cfRule>
  </conditionalFormatting>
  <dataValidations count="2">
    <dataValidation type="whole" operator="greaterThanOrEqual" allowBlank="1" showInputMessage="1" showErrorMessage="1" error="יש להזין מספר גדול או שווה ל 0" sqref="F9:F35 I9:I35">
      <formula1>0</formula1>
    </dataValidation>
    <dataValidation type="whole" operator="greaterThanOrEqual" allowBlank="1" showInputMessage="1" showErrorMessage="1" errorTitle="ערך נדרש" error="יש להזין מספר גדול או שווה ל 0" sqref="C9:D35">
      <formula1>0</formula1>
    </dataValidation>
  </dataValidations>
  <pageMargins left="0.70866141732283472" right="0.70866141732283472" top="0.74803149606299213" bottom="0.74803149606299213" header="0.31496062992125984" footer="0.31496062992125984"/>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rightToLeft="1" view="pageBreakPreview" zoomScale="103" zoomScaleNormal="100" zoomScaleSheetLayoutView="103" workbookViewId="0">
      <selection activeCell="D35" sqref="D35"/>
    </sheetView>
  </sheetViews>
  <sheetFormatPr defaultRowHeight="14.25" x14ac:dyDescent="0.2"/>
  <cols>
    <col min="1" max="1" width="8.625" style="32" customWidth="1"/>
    <col min="2" max="4" width="30.625" customWidth="1"/>
    <col min="5" max="6" width="14.625" customWidth="1"/>
    <col min="7" max="7" width="1.25" hidden="1" customWidth="1"/>
    <col min="8" max="9" width="9" style="14" hidden="1" customWidth="1"/>
    <col min="10" max="10" width="1.25" customWidth="1"/>
    <col min="12" max="12" width="17.875" customWidth="1"/>
    <col min="13" max="13" width="0.875" customWidth="1"/>
  </cols>
  <sheetData>
    <row r="1" spans="1:12" s="25" customFormat="1" ht="20.25" x14ac:dyDescent="0.2">
      <c r="A1" s="31" t="s">
        <v>172</v>
      </c>
      <c r="C1" s="26"/>
      <c r="E1" s="27"/>
      <c r="F1" s="27"/>
    </row>
    <row r="2" spans="1:12" ht="15" thickBot="1" x14ac:dyDescent="0.25"/>
    <row r="3" spans="1:12" s="16" customFormat="1" ht="68.25" customHeight="1" thickBot="1" x14ac:dyDescent="0.25">
      <c r="A3" s="248" t="s">
        <v>33</v>
      </c>
      <c r="B3" s="249"/>
      <c r="C3" s="249"/>
      <c r="D3" s="249"/>
      <c r="E3" s="249"/>
      <c r="F3" s="250"/>
      <c r="H3" s="14"/>
      <c r="I3" s="14"/>
      <c r="K3" s="11" t="s">
        <v>9</v>
      </c>
      <c r="L3" s="9" t="str">
        <f>IF(I8=1,"גיליון תקין","יש למלא את כל השדות הנדרשים")</f>
        <v>יש למלא את כל השדות הנדרשים</v>
      </c>
    </row>
    <row r="5" spans="1:12" ht="15.75" x14ac:dyDescent="0.2">
      <c r="A5" s="22" t="s">
        <v>264</v>
      </c>
    </row>
    <row r="6" spans="1:12" ht="15" thickBot="1" x14ac:dyDescent="0.25"/>
    <row r="7" spans="1:12" ht="31.5" thickTop="1" thickBot="1" x14ac:dyDescent="0.25">
      <c r="A7" s="29" t="s">
        <v>1</v>
      </c>
      <c r="B7" s="28" t="s">
        <v>20</v>
      </c>
      <c r="C7" s="29" t="s">
        <v>12</v>
      </c>
      <c r="D7" s="30" t="s">
        <v>0</v>
      </c>
      <c r="E7" s="29" t="s">
        <v>331</v>
      </c>
      <c r="F7" s="29" t="s">
        <v>332</v>
      </c>
      <c r="H7" s="151" t="s">
        <v>7</v>
      </c>
      <c r="I7" s="151" t="s">
        <v>15</v>
      </c>
    </row>
    <row r="8" spans="1:12" ht="87" thickTop="1" thickBot="1" x14ac:dyDescent="0.25">
      <c r="A8" s="109" t="s">
        <v>173</v>
      </c>
      <c r="B8" s="110" t="s">
        <v>196</v>
      </c>
      <c r="C8" s="62" t="s">
        <v>197</v>
      </c>
      <c r="D8" s="111" t="s">
        <v>292</v>
      </c>
      <c r="E8" s="112"/>
      <c r="F8" s="184" t="str">
        <f>IF(E8&gt;0,(1+'מע"מ'!$E$5)*E8,"")</f>
        <v/>
      </c>
      <c r="H8" s="18">
        <f>IF(E8&gt;=1,1,0)</f>
        <v>0</v>
      </c>
      <c r="I8" s="18">
        <f>IF(PRODUCT(H8:H29)=1,1,0)</f>
        <v>0</v>
      </c>
    </row>
    <row r="9" spans="1:12" ht="30" customHeight="1" thickBot="1" x14ac:dyDescent="0.25">
      <c r="A9" s="51" t="s">
        <v>174</v>
      </c>
      <c r="B9" s="114" t="s">
        <v>276</v>
      </c>
      <c r="C9" s="269" t="s">
        <v>198</v>
      </c>
      <c r="D9" s="270" t="s">
        <v>219</v>
      </c>
      <c r="E9" s="56"/>
      <c r="F9" s="185" t="str">
        <f>IF(E9&gt;0,(1+'מע"מ'!$E$5)*E9,"")</f>
        <v/>
      </c>
      <c r="H9" s="18">
        <f t="shared" ref="H9:H29" si="0">IF(E9&gt;=1,1,0)</f>
        <v>0</v>
      </c>
    </row>
    <row r="10" spans="1:12" ht="30" customHeight="1" thickBot="1" x14ac:dyDescent="0.25">
      <c r="A10" s="51" t="s">
        <v>175</v>
      </c>
      <c r="B10" s="133" t="s">
        <v>277</v>
      </c>
      <c r="C10" s="269"/>
      <c r="D10" s="270"/>
      <c r="E10" s="56"/>
      <c r="F10" s="185" t="str">
        <f>IF(E10&gt;0,(1+'מע"מ'!$E$5)*E10,"")</f>
        <v/>
      </c>
      <c r="H10" s="18">
        <f t="shared" si="0"/>
        <v>0</v>
      </c>
    </row>
    <row r="11" spans="1:12" ht="30" customHeight="1" thickBot="1" x14ac:dyDescent="0.25">
      <c r="A11" s="51" t="s">
        <v>176</v>
      </c>
      <c r="B11" s="114" t="s">
        <v>278</v>
      </c>
      <c r="C11" s="269" t="s">
        <v>199</v>
      </c>
      <c r="D11" s="270" t="s">
        <v>220</v>
      </c>
      <c r="E11" s="56"/>
      <c r="F11" s="185" t="str">
        <f>IF(E11&gt;0,(1+'מע"מ'!$E$5)*E11,"")</f>
        <v/>
      </c>
      <c r="H11" s="18">
        <f t="shared" si="0"/>
        <v>0</v>
      </c>
    </row>
    <row r="12" spans="1:12" ht="30" customHeight="1" thickBot="1" x14ac:dyDescent="0.25">
      <c r="A12" s="51" t="s">
        <v>177</v>
      </c>
      <c r="B12" s="114" t="s">
        <v>279</v>
      </c>
      <c r="C12" s="269"/>
      <c r="D12" s="270"/>
      <c r="E12" s="56"/>
      <c r="F12" s="185" t="str">
        <f>IF(E12&gt;0,(1+'מע"מ'!$E$5)*E12,"")</f>
        <v/>
      </c>
      <c r="H12" s="18">
        <f t="shared" si="0"/>
        <v>0</v>
      </c>
    </row>
    <row r="13" spans="1:12" ht="30" customHeight="1" thickBot="1" x14ac:dyDescent="0.25">
      <c r="A13" s="51" t="s">
        <v>178</v>
      </c>
      <c r="B13" s="114" t="s">
        <v>283</v>
      </c>
      <c r="C13" s="269"/>
      <c r="D13" s="270"/>
      <c r="E13" s="56"/>
      <c r="F13" s="185" t="str">
        <f>IF(E13&gt;0,(1+'מע"מ'!$E$5)*E13,"")</f>
        <v/>
      </c>
      <c r="H13" s="18">
        <f t="shared" si="0"/>
        <v>0</v>
      </c>
    </row>
    <row r="14" spans="1:12" ht="30" customHeight="1" thickBot="1" x14ac:dyDescent="0.25">
      <c r="A14" s="51" t="s">
        <v>179</v>
      </c>
      <c r="B14" s="114" t="s">
        <v>200</v>
      </c>
      <c r="C14" s="115"/>
      <c r="D14" s="113" t="s">
        <v>221</v>
      </c>
      <c r="E14" s="56"/>
      <c r="F14" s="185" t="str">
        <f>IF(E14&gt;0,(1+'מע"מ'!$E$5)*E14,"")</f>
        <v/>
      </c>
      <c r="H14" s="18">
        <f t="shared" si="0"/>
        <v>0</v>
      </c>
    </row>
    <row r="15" spans="1:12" ht="30" customHeight="1" thickBot="1" x14ac:dyDescent="0.25">
      <c r="A15" s="51" t="s">
        <v>180</v>
      </c>
      <c r="B15" s="114" t="s">
        <v>201</v>
      </c>
      <c r="C15" s="115"/>
      <c r="D15" s="113" t="s">
        <v>222</v>
      </c>
      <c r="E15" s="56"/>
      <c r="F15" s="185" t="str">
        <f>IF(E15&gt;0,(1+'מע"מ'!$E$5)*E15,"")</f>
        <v/>
      </c>
      <c r="H15" s="18">
        <f t="shared" si="0"/>
        <v>0</v>
      </c>
    </row>
    <row r="16" spans="1:12" ht="30" customHeight="1" thickBot="1" x14ac:dyDescent="0.25">
      <c r="A16" s="51" t="s">
        <v>181</v>
      </c>
      <c r="B16" s="114" t="s">
        <v>202</v>
      </c>
      <c r="C16" s="115"/>
      <c r="D16" s="113" t="s">
        <v>223</v>
      </c>
      <c r="E16" s="56"/>
      <c r="F16" s="185" t="str">
        <f>IF(E16&gt;0,(1+'מע"מ'!$E$5)*E16,"")</f>
        <v/>
      </c>
      <c r="H16" s="18">
        <f t="shared" si="0"/>
        <v>0</v>
      </c>
    </row>
    <row r="17" spans="1:8" ht="30" customHeight="1" thickBot="1" x14ac:dyDescent="0.25">
      <c r="A17" s="51" t="s">
        <v>182</v>
      </c>
      <c r="B17" s="114" t="s">
        <v>203</v>
      </c>
      <c r="C17" s="115" t="s">
        <v>204</v>
      </c>
      <c r="D17" s="113" t="s">
        <v>224</v>
      </c>
      <c r="E17" s="56"/>
      <c r="F17" s="185" t="str">
        <f>IF(E17&gt;0,(1+'מע"מ'!$E$5)*E17,"")</f>
        <v/>
      </c>
      <c r="H17" s="18">
        <f t="shared" si="0"/>
        <v>0</v>
      </c>
    </row>
    <row r="18" spans="1:8" ht="30" customHeight="1" thickBot="1" x14ac:dyDescent="0.25">
      <c r="A18" s="51" t="s">
        <v>183</v>
      </c>
      <c r="B18" s="114" t="s">
        <v>205</v>
      </c>
      <c r="C18" s="115" t="s">
        <v>206</v>
      </c>
      <c r="D18" s="113" t="s">
        <v>228</v>
      </c>
      <c r="E18" s="56"/>
      <c r="F18" s="185" t="str">
        <f>IF(E18&gt;0,(1+'מע"מ'!$E$5)*E18,"")</f>
        <v/>
      </c>
      <c r="H18" s="18">
        <f t="shared" si="0"/>
        <v>0</v>
      </c>
    </row>
    <row r="19" spans="1:8" ht="30" customHeight="1" thickBot="1" x14ac:dyDescent="0.25">
      <c r="A19" s="51" t="s">
        <v>184</v>
      </c>
      <c r="B19" s="114" t="s">
        <v>207</v>
      </c>
      <c r="C19" s="115" t="s">
        <v>208</v>
      </c>
      <c r="D19" s="113" t="s">
        <v>225</v>
      </c>
      <c r="E19" s="56"/>
      <c r="F19" s="185" t="str">
        <f>IF(E19&gt;0,(1+'מע"מ'!$E$5)*E19,"")</f>
        <v/>
      </c>
      <c r="H19" s="18">
        <f t="shared" si="0"/>
        <v>0</v>
      </c>
    </row>
    <row r="20" spans="1:8" ht="30" customHeight="1" thickBot="1" x14ac:dyDescent="0.25">
      <c r="A20" s="51" t="s">
        <v>185</v>
      </c>
      <c r="B20" s="114" t="s">
        <v>209</v>
      </c>
      <c r="C20" s="115" t="s">
        <v>210</v>
      </c>
      <c r="D20" s="113" t="s">
        <v>226</v>
      </c>
      <c r="E20" s="56"/>
      <c r="F20" s="185" t="str">
        <f>IF(E20&gt;0,(1+'מע"מ'!$E$5)*E20,"")</f>
        <v/>
      </c>
      <c r="H20" s="18">
        <f t="shared" si="0"/>
        <v>0</v>
      </c>
    </row>
    <row r="21" spans="1:8" ht="30" customHeight="1" thickBot="1" x14ac:dyDescent="0.25">
      <c r="A21" s="51" t="s">
        <v>186</v>
      </c>
      <c r="B21" s="114" t="s">
        <v>211</v>
      </c>
      <c r="C21" s="115" t="s">
        <v>204</v>
      </c>
      <c r="D21" s="113" t="s">
        <v>227</v>
      </c>
      <c r="E21" s="56"/>
      <c r="F21" s="185" t="str">
        <f>IF(E21&gt;0,(1+'מע"מ'!$E$5)*E21,"")</f>
        <v/>
      </c>
      <c r="H21" s="18">
        <f t="shared" si="0"/>
        <v>0</v>
      </c>
    </row>
    <row r="22" spans="1:8" ht="30" customHeight="1" thickBot="1" x14ac:dyDescent="0.25">
      <c r="A22" s="51" t="s">
        <v>187</v>
      </c>
      <c r="B22" s="114" t="s">
        <v>212</v>
      </c>
      <c r="C22" s="115" t="s">
        <v>204</v>
      </c>
      <c r="D22" s="55" t="s">
        <v>293</v>
      </c>
      <c r="E22" s="56"/>
      <c r="F22" s="185" t="str">
        <f>IF(E22&gt;0,(1+'מע"מ'!$E$5)*E22,"")</f>
        <v/>
      </c>
      <c r="H22" s="18">
        <f t="shared" si="0"/>
        <v>0</v>
      </c>
    </row>
    <row r="23" spans="1:8" ht="30" customHeight="1" thickBot="1" x14ac:dyDescent="0.25">
      <c r="A23" s="146" t="s">
        <v>188</v>
      </c>
      <c r="B23" s="114" t="s">
        <v>295</v>
      </c>
      <c r="C23" s="115" t="s">
        <v>204</v>
      </c>
      <c r="D23" s="55" t="s">
        <v>296</v>
      </c>
      <c r="E23" s="56"/>
      <c r="F23" s="185" t="str">
        <f>IF(E23&gt;0,(1+'מע"מ'!$E$5)*E23,"")</f>
        <v/>
      </c>
      <c r="H23" s="18">
        <f t="shared" si="0"/>
        <v>0</v>
      </c>
    </row>
    <row r="24" spans="1:8" ht="30" customHeight="1" thickBot="1" x14ac:dyDescent="0.25">
      <c r="A24" s="146" t="s">
        <v>189</v>
      </c>
      <c r="B24" s="114" t="s">
        <v>213</v>
      </c>
      <c r="C24" s="115" t="s">
        <v>214</v>
      </c>
      <c r="D24" s="113" t="s">
        <v>229</v>
      </c>
      <c r="E24" s="56"/>
      <c r="F24" s="185" t="str">
        <f>IF(E24&gt;0,(1+'מע"מ'!$E$5)*E24,"")</f>
        <v/>
      </c>
      <c r="H24" s="18">
        <f t="shared" si="0"/>
        <v>0</v>
      </c>
    </row>
    <row r="25" spans="1:8" ht="30" customHeight="1" thickBot="1" x14ac:dyDescent="0.25">
      <c r="A25" s="146" t="s">
        <v>190</v>
      </c>
      <c r="B25" s="114" t="s">
        <v>215</v>
      </c>
      <c r="C25" s="115" t="s">
        <v>214</v>
      </c>
      <c r="D25" s="113" t="s">
        <v>230</v>
      </c>
      <c r="E25" s="56"/>
      <c r="F25" s="185" t="str">
        <f>IF(E25&gt;0,(1+'מע"מ'!$E$5)*E25,"")</f>
        <v/>
      </c>
      <c r="H25" s="18">
        <f t="shared" si="0"/>
        <v>0</v>
      </c>
    </row>
    <row r="26" spans="1:8" ht="30" customHeight="1" thickBot="1" x14ac:dyDescent="0.25">
      <c r="A26" s="146" t="s">
        <v>191</v>
      </c>
      <c r="B26" s="114" t="s">
        <v>216</v>
      </c>
      <c r="C26" s="115" t="s">
        <v>214</v>
      </c>
      <c r="D26" s="113" t="s">
        <v>231</v>
      </c>
      <c r="E26" s="56"/>
      <c r="F26" s="185" t="str">
        <f>IF(E26&gt;0,(1+'מע"מ'!$E$5)*E26,"")</f>
        <v/>
      </c>
      <c r="H26" s="18">
        <f t="shared" si="0"/>
        <v>0</v>
      </c>
    </row>
    <row r="27" spans="1:8" ht="72" thickBot="1" x14ac:dyDescent="0.25">
      <c r="A27" s="146" t="s">
        <v>192</v>
      </c>
      <c r="B27" s="114" t="s">
        <v>297</v>
      </c>
      <c r="C27" s="115" t="s">
        <v>214</v>
      </c>
      <c r="D27" s="55" t="s">
        <v>305</v>
      </c>
      <c r="E27" s="56"/>
      <c r="F27" s="185" t="str">
        <f>IF(E27&gt;0,(1+'מע"מ'!$E$5)*E27,"")</f>
        <v/>
      </c>
      <c r="H27" s="18">
        <f t="shared" si="0"/>
        <v>0</v>
      </c>
    </row>
    <row r="28" spans="1:8" ht="43.5" thickBot="1" x14ac:dyDescent="0.25">
      <c r="A28" s="146" t="s">
        <v>193</v>
      </c>
      <c r="B28" s="114" t="s">
        <v>21</v>
      </c>
      <c r="C28" s="115" t="s">
        <v>217</v>
      </c>
      <c r="D28" s="55"/>
      <c r="E28" s="56"/>
      <c r="F28" s="185" t="str">
        <f>IF(E28&gt;0,(1+'מע"מ'!$E$5)*E28,"")</f>
        <v/>
      </c>
      <c r="H28" s="18">
        <f t="shared" si="0"/>
        <v>0</v>
      </c>
    </row>
    <row r="29" spans="1:8" ht="43.5" thickBot="1" x14ac:dyDescent="0.25">
      <c r="A29" s="146" t="s">
        <v>194</v>
      </c>
      <c r="B29" s="114" t="s">
        <v>22</v>
      </c>
      <c r="C29" s="115" t="s">
        <v>218</v>
      </c>
      <c r="D29" s="55"/>
      <c r="E29" s="56"/>
      <c r="F29" s="185" t="str">
        <f>IF(E29&gt;0,(1+'מע"מ'!$E$5)*E29,"")</f>
        <v/>
      </c>
      <c r="H29" s="18">
        <f t="shared" si="0"/>
        <v>0</v>
      </c>
    </row>
    <row r="30" spans="1:8" ht="15" thickBot="1" x14ac:dyDescent="0.25">
      <c r="A30" s="146" t="s">
        <v>195</v>
      </c>
      <c r="B30" s="222"/>
      <c r="C30" s="223"/>
      <c r="D30" s="224"/>
      <c r="E30" s="149"/>
      <c r="F30" s="185" t="str">
        <f>IF(E30&gt;0,(1+'מע"מ'!$E$5)*E30,"")</f>
        <v/>
      </c>
      <c r="H30" s="152"/>
    </row>
    <row r="31" spans="1:8" ht="15" thickBot="1" x14ac:dyDescent="0.25">
      <c r="A31" s="146" t="s">
        <v>280</v>
      </c>
      <c r="B31" s="222"/>
      <c r="C31" s="223"/>
      <c r="D31" s="224"/>
      <c r="E31" s="149"/>
      <c r="F31" s="185" t="str">
        <f>IF(E31&gt;0,(1+'מע"מ'!$E$5)*E31,"")</f>
        <v/>
      </c>
      <c r="H31" s="152"/>
    </row>
    <row r="32" spans="1:8" ht="15" thickBot="1" x14ac:dyDescent="0.25">
      <c r="A32" s="146" t="s">
        <v>281</v>
      </c>
      <c r="B32" s="222"/>
      <c r="C32" s="223"/>
      <c r="D32" s="224"/>
      <c r="E32" s="149"/>
      <c r="F32" s="185" t="str">
        <f>IF(E32&gt;0,(1+'מע"מ'!$E$5)*E32,"")</f>
        <v/>
      </c>
      <c r="H32" s="152"/>
    </row>
    <row r="33" spans="1:9" ht="15" thickBot="1" x14ac:dyDescent="0.25">
      <c r="A33" s="146" t="s">
        <v>282</v>
      </c>
      <c r="B33" s="222"/>
      <c r="C33" s="223"/>
      <c r="D33" s="224"/>
      <c r="E33" s="149"/>
      <c r="F33" s="185" t="str">
        <f>IF(E33&gt;0,(1+'מע"מ'!$E$5)*E33,"")</f>
        <v/>
      </c>
      <c r="H33" s="152"/>
    </row>
    <row r="34" spans="1:9" ht="15" thickBot="1" x14ac:dyDescent="0.25">
      <c r="A34" s="134" t="s">
        <v>294</v>
      </c>
      <c r="B34" s="225"/>
      <c r="C34" s="226"/>
      <c r="D34" s="227"/>
      <c r="E34" s="150"/>
      <c r="F34" s="186" t="str">
        <f>IF(E34&gt;0,(1+'מע"מ'!$E$5)*E34,"")</f>
        <v/>
      </c>
      <c r="H34" s="152"/>
    </row>
    <row r="35" spans="1:9" s="178" customFormat="1" ht="15.75" thickTop="1" thickBot="1" x14ac:dyDescent="0.25">
      <c r="A35" s="36"/>
      <c r="B35" s="192"/>
      <c r="C35" s="193"/>
      <c r="D35" s="36"/>
      <c r="E35" s="191"/>
      <c r="F35" s="189"/>
      <c r="H35" s="190"/>
      <c r="I35" s="179"/>
    </row>
    <row r="36" spans="1:9" s="178" customFormat="1" ht="31.5" thickTop="1" thickBot="1" x14ac:dyDescent="0.25">
      <c r="A36" s="36"/>
      <c r="B36" s="187"/>
      <c r="C36" s="188"/>
      <c r="D36" s="194"/>
      <c r="E36" s="180" t="s">
        <v>329</v>
      </c>
      <c r="F36" s="180" t="s">
        <v>330</v>
      </c>
      <c r="H36" s="190"/>
      <c r="I36" s="179"/>
    </row>
    <row r="37" spans="1:9" ht="16.5" thickTop="1" thickBot="1" x14ac:dyDescent="0.25">
      <c r="A37" s="108"/>
      <c r="B37" s="266" t="s">
        <v>312</v>
      </c>
      <c r="C37" s="267"/>
      <c r="D37" s="268"/>
      <c r="E37" s="195">
        <f>SUM(E8:E34)</f>
        <v>0</v>
      </c>
      <c r="F37" s="196">
        <f>SUM(F8:F34)</f>
        <v>0</v>
      </c>
    </row>
    <row r="38" spans="1:9" ht="15" thickTop="1" x14ac:dyDescent="0.2"/>
  </sheetData>
  <sheetProtection algorithmName="SHA-512" hashValue="QKj05/LDhBTCdXSDDknKWL7Q861R0Ri65ivPd/xOJfBaYLMK76xP7by6ysemd7XqZo6nNzSHnCsIvqEX1swaXQ==" saltValue="S8DoxUut/gJE6QRHIAJZfA==" spinCount="100000" sheet="1" objects="1" scenarios="1"/>
  <mergeCells count="6">
    <mergeCell ref="A3:F3"/>
    <mergeCell ref="B37:D37"/>
    <mergeCell ref="C9:C10"/>
    <mergeCell ref="D9:D10"/>
    <mergeCell ref="C11:C13"/>
    <mergeCell ref="D11:D13"/>
  </mergeCells>
  <conditionalFormatting sqref="L3">
    <cfRule type="cellIs" dxfId="1" priority="1" operator="equal">
      <formula>"יש למלא את כל השדות הנדרשים"</formula>
    </cfRule>
  </conditionalFormatting>
  <dataValidations count="2">
    <dataValidation type="whole" operator="greaterThan" allowBlank="1" showInputMessage="1" showErrorMessage="1" error="יש להזין מספר שלם גדול מאפס" sqref="E8:E35">
      <formula1>0</formula1>
    </dataValidation>
    <dataValidation operator="greaterThan" allowBlank="1" showInputMessage="1" showErrorMessage="1" error="יש להזין מספר שלם גדול מאפס" sqref="F8:F35 F37"/>
  </dataValidations>
  <pageMargins left="0.70866141732283472" right="0.70866141732283472" top="0.74803149606299213" bottom="0.74803149606299213" header="0.31496062992125984" footer="0.31496062992125984"/>
  <pageSetup paperSize="9"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rightToLeft="1" view="pageBreakPreview" zoomScale="60" zoomScaleNormal="96" workbookViewId="0">
      <selection activeCell="W22" sqref="W22"/>
    </sheetView>
  </sheetViews>
  <sheetFormatPr defaultRowHeight="14.25" x14ac:dyDescent="0.2"/>
  <cols>
    <col min="1" max="6" width="20.625" customWidth="1"/>
    <col min="7" max="7" width="0.875" hidden="1" customWidth="1"/>
    <col min="8" max="9" width="9" hidden="1" customWidth="1"/>
    <col min="10" max="10" width="0.5" customWidth="1"/>
    <col min="12" max="12" width="17.625" customWidth="1"/>
    <col min="13" max="13" width="0.875" customWidth="1"/>
  </cols>
  <sheetData>
    <row r="1" spans="1:12" s="25" customFormat="1" ht="20.25" x14ac:dyDescent="0.2">
      <c r="A1" s="31" t="s">
        <v>265</v>
      </c>
      <c r="C1" s="26"/>
      <c r="E1" s="27"/>
    </row>
    <row r="3" spans="1:12" s="14" customFormat="1" ht="15.75" x14ac:dyDescent="0.2">
      <c r="A3" s="21" t="s">
        <v>234</v>
      </c>
      <c r="B3"/>
      <c r="C3"/>
      <c r="D3"/>
      <c r="E3"/>
      <c r="F3"/>
      <c r="G3"/>
      <c r="H3"/>
      <c r="I3"/>
    </row>
    <row r="4" spans="1:12" ht="15" thickBot="1" x14ac:dyDescent="0.25">
      <c r="A4" s="32"/>
    </row>
    <row r="5" spans="1:12" s="16" customFormat="1" ht="75.75" customHeight="1" thickBot="1" x14ac:dyDescent="0.25">
      <c r="A5" s="248" t="s">
        <v>298</v>
      </c>
      <c r="B5" s="249"/>
      <c r="C5" s="249"/>
      <c r="D5" s="249"/>
      <c r="E5" s="249"/>
      <c r="F5" s="250"/>
      <c r="G5"/>
      <c r="H5" s="1" t="s">
        <v>23</v>
      </c>
      <c r="I5" s="33">
        <f>I8*I15*I22*I23*I24*I25*I31</f>
        <v>0</v>
      </c>
      <c r="K5" s="11" t="s">
        <v>9</v>
      </c>
      <c r="L5" s="9" t="str">
        <f>IF(I5=1,"גיליון תקין","יש למלא את כל השדות הנדרשים")</f>
        <v>יש למלא את כל השדות הנדרשים</v>
      </c>
    </row>
    <row r="6" spans="1:12" ht="15" thickBot="1" x14ac:dyDescent="0.25">
      <c r="A6" s="32"/>
    </row>
    <row r="7" spans="1:12" ht="31.5" thickTop="1" thickBot="1" x14ac:dyDescent="0.3">
      <c r="A7" s="32"/>
      <c r="E7" s="197" t="s">
        <v>333</v>
      </c>
      <c r="F7" s="197" t="s">
        <v>334</v>
      </c>
    </row>
    <row r="8" spans="1:12" ht="31.5" customHeight="1" thickTop="1" thickBot="1" x14ac:dyDescent="0.25">
      <c r="A8" s="237" t="s">
        <v>236</v>
      </c>
      <c r="B8" s="238"/>
      <c r="C8" s="238"/>
      <c r="D8" s="238"/>
      <c r="E8" s="45"/>
      <c r="F8" s="204" t="str">
        <f>IF(E8&gt;0,(1+'מע"מ'!$E$5)*E8,"")</f>
        <v/>
      </c>
      <c r="H8" s="1" t="s">
        <v>7</v>
      </c>
      <c r="I8" s="33">
        <f>IF(E8&gt;=1,1,0)</f>
        <v>0</v>
      </c>
    </row>
    <row r="9" spans="1:12" ht="15" thickTop="1" x14ac:dyDescent="0.2"/>
    <row r="10" spans="1:12" ht="15.75" x14ac:dyDescent="0.2">
      <c r="A10" s="21" t="s">
        <v>235</v>
      </c>
      <c r="B10" s="14"/>
      <c r="C10" s="24"/>
      <c r="D10" s="14"/>
      <c r="E10" s="20"/>
      <c r="F10" s="14"/>
      <c r="G10" s="14"/>
      <c r="H10" s="14"/>
      <c r="I10" s="14"/>
    </row>
    <row r="11" spans="1:12" ht="15" thickBot="1" x14ac:dyDescent="0.25">
      <c r="A11" s="32"/>
    </row>
    <row r="12" spans="1:12" ht="46.5" customHeight="1" thickBot="1" x14ac:dyDescent="0.25">
      <c r="A12" s="248" t="s">
        <v>233</v>
      </c>
      <c r="B12" s="249"/>
      <c r="C12" s="249"/>
      <c r="D12" s="249"/>
      <c r="E12" s="249"/>
      <c r="F12" s="250"/>
      <c r="G12" s="16"/>
    </row>
    <row r="13" spans="1:12" ht="15" thickBot="1" x14ac:dyDescent="0.25">
      <c r="A13" s="32"/>
    </row>
    <row r="14" spans="1:12" ht="31.5" thickTop="1" thickBot="1" x14ac:dyDescent="0.3">
      <c r="A14" s="32"/>
      <c r="E14" s="197" t="s">
        <v>333</v>
      </c>
      <c r="F14" s="197" t="s">
        <v>334</v>
      </c>
    </row>
    <row r="15" spans="1:12" ht="31.5" customHeight="1" thickTop="1" thickBot="1" x14ac:dyDescent="0.25">
      <c r="A15" s="273" t="s">
        <v>232</v>
      </c>
      <c r="B15" s="273"/>
      <c r="C15" s="273"/>
      <c r="D15" s="273"/>
      <c r="E15" s="45"/>
      <c r="F15" s="204" t="str">
        <f>IF(E15&gt;0,(1+'מע"מ'!$E$5)*E15,"")</f>
        <v/>
      </c>
      <c r="H15" s="1" t="s">
        <v>7</v>
      </c>
      <c r="I15" s="33">
        <f>IF(E15&gt;=1,1,0)</f>
        <v>0</v>
      </c>
    </row>
    <row r="16" spans="1:12" ht="15" thickTop="1" x14ac:dyDescent="0.2"/>
    <row r="17" spans="1:9" ht="15.75" x14ac:dyDescent="0.2">
      <c r="A17" s="21" t="s">
        <v>266</v>
      </c>
    </row>
    <row r="18" spans="1:9" ht="15" thickBot="1" x14ac:dyDescent="0.25"/>
    <row r="19" spans="1:9" ht="46.5" customHeight="1" thickBot="1" x14ac:dyDescent="0.25">
      <c r="A19" s="248" t="s">
        <v>267</v>
      </c>
      <c r="B19" s="249"/>
      <c r="C19" s="249"/>
      <c r="D19" s="249"/>
      <c r="E19" s="249"/>
      <c r="F19" s="250"/>
      <c r="G19" s="16"/>
    </row>
    <row r="20" spans="1:9" ht="15" thickBot="1" x14ac:dyDescent="0.25"/>
    <row r="21" spans="1:9" ht="31.5" thickTop="1" thickBot="1" x14ac:dyDescent="0.3">
      <c r="A21" s="209" t="s">
        <v>1</v>
      </c>
      <c r="B21" s="271" t="s">
        <v>16</v>
      </c>
      <c r="C21" s="271"/>
      <c r="D21" s="271"/>
      <c r="E21" s="210" t="s">
        <v>335</v>
      </c>
      <c r="F21" s="211" t="s">
        <v>336</v>
      </c>
    </row>
    <row r="22" spans="1:9" ht="30" customHeight="1" thickTop="1" thickBot="1" x14ac:dyDescent="0.25">
      <c r="A22" s="212">
        <v>1</v>
      </c>
      <c r="B22" s="272" t="s">
        <v>269</v>
      </c>
      <c r="C22" s="272"/>
      <c r="D22" s="272"/>
      <c r="E22" s="216"/>
      <c r="F22" s="208" t="str">
        <f>IF(E22&gt;0,(1+'מע"מ'!$E$5)*E22,"")</f>
        <v/>
      </c>
      <c r="H22" s="1" t="s">
        <v>7</v>
      </c>
      <c r="I22" s="33">
        <f>IF(E22&gt;=1,1,0)</f>
        <v>0</v>
      </c>
    </row>
    <row r="23" spans="1:9" ht="75" customHeight="1" thickBot="1" x14ac:dyDescent="0.25">
      <c r="A23" s="202">
        <v>2</v>
      </c>
      <c r="B23" s="275" t="s">
        <v>268</v>
      </c>
      <c r="C23" s="275"/>
      <c r="D23" s="275"/>
      <c r="E23" s="217"/>
      <c r="F23" s="206" t="str">
        <f>IF(E23&gt;0,(1+'מע"מ'!$E$5)*E23,"")</f>
        <v/>
      </c>
      <c r="H23" s="1" t="s">
        <v>7</v>
      </c>
      <c r="I23" s="33">
        <f>IF(E23&gt;=1,1,0)</f>
        <v>0</v>
      </c>
    </row>
    <row r="24" spans="1:9" ht="15.75" thickBot="1" x14ac:dyDescent="0.25">
      <c r="A24" s="202">
        <v>3</v>
      </c>
      <c r="B24" s="276" t="s">
        <v>270</v>
      </c>
      <c r="C24" s="276"/>
      <c r="D24" s="276"/>
      <c r="E24" s="218"/>
      <c r="F24" s="206" t="str">
        <f>IF(E24&gt;0,(1+'מע"מ'!$E$5)*E24,"")</f>
        <v/>
      </c>
      <c r="H24" s="1" t="s">
        <v>7</v>
      </c>
      <c r="I24" s="33">
        <f>IF(E24&gt;=1,1,0)</f>
        <v>0</v>
      </c>
    </row>
    <row r="25" spans="1:9" ht="30" customHeight="1" thickBot="1" x14ac:dyDescent="0.25">
      <c r="A25" s="213">
        <v>4</v>
      </c>
      <c r="B25" s="277" t="s">
        <v>271</v>
      </c>
      <c r="C25" s="277"/>
      <c r="D25" s="277"/>
      <c r="E25" s="219"/>
      <c r="F25" s="207" t="str">
        <f>IF(E25&gt;0,(1+'מע"מ'!$E$5)*E25,"")</f>
        <v/>
      </c>
      <c r="H25" s="1" t="s">
        <v>7</v>
      </c>
      <c r="I25" s="33">
        <f>IF(E25&gt;=1,1,0)</f>
        <v>0</v>
      </c>
    </row>
    <row r="26" spans="1:9" s="178" customFormat="1" ht="9" customHeight="1" thickTop="1" thickBot="1" x14ac:dyDescent="0.25">
      <c r="A26" s="200"/>
      <c r="B26" s="201"/>
      <c r="C26" s="201"/>
      <c r="D26" s="201"/>
      <c r="E26" s="200"/>
      <c r="H26" s="198"/>
      <c r="I26" s="199"/>
    </row>
    <row r="27" spans="1:9" s="178" customFormat="1" ht="30" customHeight="1" thickTop="1" thickBot="1" x14ac:dyDescent="0.25">
      <c r="A27" s="200"/>
      <c r="B27" s="201"/>
      <c r="C27" s="201"/>
      <c r="D27" s="201"/>
      <c r="E27" s="180" t="s">
        <v>329</v>
      </c>
      <c r="F27" s="180" t="s">
        <v>330</v>
      </c>
      <c r="H27" s="198"/>
      <c r="I27" s="199"/>
    </row>
    <row r="28" spans="1:9" ht="30" customHeight="1" thickTop="1" thickBot="1" x14ac:dyDescent="0.25">
      <c r="A28" s="203"/>
      <c r="B28" s="274" t="s">
        <v>337</v>
      </c>
      <c r="C28" s="274"/>
      <c r="D28" s="274"/>
      <c r="E28" s="205">
        <f>SUM(E22:E25)</f>
        <v>0</v>
      </c>
      <c r="F28" s="205">
        <f>SUM(F22:F25)</f>
        <v>0</v>
      </c>
    </row>
    <row r="29" spans="1:9" ht="15.75" thickTop="1" thickBot="1" x14ac:dyDescent="0.25"/>
    <row r="30" spans="1:9" ht="31.5" thickTop="1" thickBot="1" x14ac:dyDescent="0.3">
      <c r="E30" s="197" t="s">
        <v>333</v>
      </c>
      <c r="F30" s="197" t="s">
        <v>334</v>
      </c>
    </row>
    <row r="31" spans="1:9" ht="31.5" customHeight="1" thickTop="1" thickBot="1" x14ac:dyDescent="0.25">
      <c r="A31" s="273" t="s">
        <v>275</v>
      </c>
      <c r="B31" s="273"/>
      <c r="C31" s="273"/>
      <c r="D31" s="273"/>
      <c r="E31" s="45"/>
      <c r="F31" s="204" t="str">
        <f>IF(E31&gt;0,(1+'מע"מ'!$E$5)*E31,"")</f>
        <v/>
      </c>
      <c r="H31" s="1" t="s">
        <v>7</v>
      </c>
      <c r="I31" s="33">
        <f>IF(E31&gt;=1,1,0)</f>
        <v>0</v>
      </c>
    </row>
    <row r="32" spans="1:9" ht="15" thickTop="1" x14ac:dyDescent="0.2"/>
    <row r="33" spans="1:9" ht="15.75" x14ac:dyDescent="0.2">
      <c r="A33" s="21" t="s">
        <v>342</v>
      </c>
    </row>
    <row r="34" spans="1:9" ht="15" thickBot="1" x14ac:dyDescent="0.25"/>
    <row r="35" spans="1:9" ht="31.5" thickTop="1" thickBot="1" x14ac:dyDescent="0.3">
      <c r="A35" s="209" t="s">
        <v>1</v>
      </c>
      <c r="B35" s="271" t="s">
        <v>16</v>
      </c>
      <c r="C35" s="271"/>
      <c r="D35" s="271"/>
      <c r="E35" s="210" t="s">
        <v>335</v>
      </c>
      <c r="F35" s="211" t="s">
        <v>336</v>
      </c>
    </row>
    <row r="36" spans="1:9" ht="60" customHeight="1" thickTop="1" thickBot="1" x14ac:dyDescent="0.25">
      <c r="A36" s="212">
        <v>1</v>
      </c>
      <c r="B36" s="272" t="s">
        <v>344</v>
      </c>
      <c r="C36" s="272"/>
      <c r="D36" s="272"/>
      <c r="E36" s="216"/>
      <c r="F36" s="215" t="str">
        <f>IF(E36&gt;0,(1+'מע"מ'!$E$5)*E36,"")</f>
        <v/>
      </c>
      <c r="H36" s="1" t="s">
        <v>7</v>
      </c>
      <c r="I36" s="33">
        <f>IF(E36&gt;=1,1,0)</f>
        <v>0</v>
      </c>
    </row>
    <row r="37" spans="1:9" ht="45" customHeight="1" thickBot="1" x14ac:dyDescent="0.25">
      <c r="A37" s="212">
        <v>2</v>
      </c>
      <c r="B37" s="272" t="s">
        <v>343</v>
      </c>
      <c r="C37" s="272"/>
      <c r="D37" s="272"/>
      <c r="E37" s="216"/>
      <c r="F37" s="215" t="str">
        <f>IF(E37&gt;0,(1+'מע"מ'!$E$5)*E37,"")</f>
        <v/>
      </c>
      <c r="H37" s="1" t="s">
        <v>7</v>
      </c>
      <c r="I37" s="33">
        <f>IF(E37&gt;=1,1,0)</f>
        <v>0</v>
      </c>
    </row>
  </sheetData>
  <sheetProtection algorithmName="SHA-512" hashValue="LeBr3fST4wi7THNUc605SBJPcsnxqM1uM0hKWXNfU1Nc1g/nkZpvi1RwsYWHVXwT4GBYlDok+ioPN5tjiN+aWQ==" saltValue="w1J25EaOTLEal3kjYrmTKA==" spinCount="100000" sheet="1" objects="1" scenarios="1"/>
  <mergeCells count="15">
    <mergeCell ref="B35:D35"/>
    <mergeCell ref="B36:D36"/>
    <mergeCell ref="B37:D37"/>
    <mergeCell ref="A5:F5"/>
    <mergeCell ref="A8:D8"/>
    <mergeCell ref="A12:F12"/>
    <mergeCell ref="A15:D15"/>
    <mergeCell ref="A19:F19"/>
    <mergeCell ref="B28:D28"/>
    <mergeCell ref="B22:D22"/>
    <mergeCell ref="A31:D31"/>
    <mergeCell ref="B21:D21"/>
    <mergeCell ref="B23:D23"/>
    <mergeCell ref="B24:D24"/>
    <mergeCell ref="B25:D25"/>
  </mergeCells>
  <conditionalFormatting sqref="L5">
    <cfRule type="cellIs" dxfId="0" priority="1" operator="equal">
      <formula>"יש למלא את כל השדות הנדרשים"</formula>
    </cfRule>
  </conditionalFormatting>
  <dataValidations count="1">
    <dataValidation type="whole" operator="greaterThan" allowBlank="1" showInputMessage="1" showErrorMessage="1" error="יש להזין מספר שלם גדול מאפס" sqref="E31 E8 E15 E22:E26 E36:E37">
      <formula1>0</formula1>
    </dataValidation>
  </dataValidations>
  <pageMargins left="0.70866141732283472" right="0.70866141732283472" top="0.74803149606299213" bottom="0.74803149606299213" header="0.31496062992125984" footer="0.31496062992125984"/>
  <pageSetup paperSize="9" scale="43" orientation="landscape" r:id="rId1"/>
  <rowBreaks count="1" manualBreakCount="1">
    <brk id="40"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rightToLeft="1" view="pageBreakPreview" zoomScale="60" zoomScaleNormal="70" workbookViewId="0">
      <pane ySplit="7" topLeftCell="A8" activePane="bottomLeft" state="frozen"/>
      <selection pane="bottomLeft" activeCell="K13" sqref="K13"/>
    </sheetView>
  </sheetViews>
  <sheetFormatPr defaultRowHeight="14.25" x14ac:dyDescent="0.2"/>
  <cols>
    <col min="1" max="1" width="6.625" customWidth="1"/>
    <col min="2" max="2" width="35.625" customWidth="1"/>
    <col min="3" max="3" width="25.625" customWidth="1"/>
    <col min="4" max="4" width="12.75" customWidth="1"/>
    <col min="5" max="5" width="16.875" style="2" customWidth="1"/>
    <col min="6" max="6" width="35.625" customWidth="1"/>
    <col min="7" max="7" width="0.875" customWidth="1"/>
    <col min="8" max="8" width="16.375" bestFit="1" customWidth="1"/>
  </cols>
  <sheetData>
    <row r="1" spans="1:8" s="25" customFormat="1" ht="20.25" x14ac:dyDescent="0.2">
      <c r="A1" s="31" t="s">
        <v>237</v>
      </c>
      <c r="C1" s="26"/>
      <c r="E1"/>
      <c r="F1"/>
      <c r="H1" s="34"/>
    </row>
    <row r="2" spans="1:8" s="25" customFormat="1" ht="5.0999999999999996" customHeight="1" x14ac:dyDescent="0.2">
      <c r="A2" s="31"/>
      <c r="C2" s="26"/>
      <c r="E2"/>
      <c r="F2"/>
      <c r="H2" s="34"/>
    </row>
    <row r="3" spans="1:8" s="25" customFormat="1" ht="20.25" x14ac:dyDescent="0.2">
      <c r="A3" s="31"/>
      <c r="C3" s="26"/>
      <c r="E3"/>
      <c r="F3"/>
      <c r="H3" s="34"/>
    </row>
    <row r="4" spans="1:8" s="25" customFormat="1" ht="21" thickBot="1" x14ac:dyDescent="0.25">
      <c r="A4" s="31"/>
      <c r="C4" s="26"/>
      <c r="E4" s="118"/>
    </row>
    <row r="5" spans="1:8" s="16" customFormat="1" ht="44.25" customHeight="1" thickBot="1" x14ac:dyDescent="0.25">
      <c r="A5" s="248" t="s">
        <v>314</v>
      </c>
      <c r="B5" s="249"/>
      <c r="C5" s="249"/>
      <c r="D5" s="249"/>
      <c r="E5" s="249"/>
      <c r="F5" s="250"/>
      <c r="H5" s="35"/>
    </row>
    <row r="6" spans="1:8" ht="15" thickBot="1" x14ac:dyDescent="0.25"/>
    <row r="7" spans="1:8" ht="30.75" customHeight="1" thickTop="1" thickBot="1" x14ac:dyDescent="0.25">
      <c r="A7" s="77" t="s">
        <v>1</v>
      </c>
      <c r="B7" s="78" t="s">
        <v>24</v>
      </c>
      <c r="C7" s="78" t="s">
        <v>25</v>
      </c>
      <c r="D7" s="78" t="s">
        <v>26</v>
      </c>
      <c r="E7" s="78" t="s">
        <v>339</v>
      </c>
      <c r="F7" s="79" t="s">
        <v>12</v>
      </c>
    </row>
    <row r="8" spans="1:8" ht="30" customHeight="1" thickTop="1" thickBot="1" x14ac:dyDescent="0.25">
      <c r="A8" s="104" t="s">
        <v>238</v>
      </c>
      <c r="B8" s="105" t="s">
        <v>246</v>
      </c>
      <c r="C8" s="142">
        <v>5.2</v>
      </c>
      <c r="D8" s="142">
        <v>1</v>
      </c>
      <c r="E8" s="143">
        <f>'סעיף 5.2'!H36*D8</f>
        <v>0</v>
      </c>
      <c r="F8" s="144"/>
    </row>
    <row r="9" spans="1:8" ht="30" customHeight="1" thickBot="1" x14ac:dyDescent="0.25">
      <c r="A9" s="23" t="s">
        <v>239</v>
      </c>
      <c r="B9" s="63" t="s">
        <v>313</v>
      </c>
      <c r="C9" s="57" t="s">
        <v>247</v>
      </c>
      <c r="D9" s="57">
        <v>13</v>
      </c>
      <c r="E9" s="119">
        <f>'סעיף 5.3'!F37*D9</f>
        <v>0</v>
      </c>
      <c r="F9" s="83"/>
    </row>
    <row r="10" spans="1:8" ht="45" customHeight="1" thickBot="1" x14ac:dyDescent="0.25">
      <c r="A10" s="23" t="s">
        <v>240</v>
      </c>
      <c r="B10" s="63" t="s">
        <v>288</v>
      </c>
      <c r="C10" s="57" t="s">
        <v>248</v>
      </c>
      <c r="D10" s="59">
        <v>13000</v>
      </c>
      <c r="E10" s="121" t="e">
        <f>'טבלה 5.1.1'!K5*D10</f>
        <v>#DIV/0!</v>
      </c>
      <c r="F10" s="83" t="s">
        <v>249</v>
      </c>
    </row>
    <row r="11" spans="1:8" ht="45" customHeight="1" thickBot="1" x14ac:dyDescent="0.25">
      <c r="A11" s="23" t="s">
        <v>241</v>
      </c>
      <c r="B11" s="63" t="s">
        <v>252</v>
      </c>
      <c r="C11" s="57" t="s">
        <v>253</v>
      </c>
      <c r="D11" s="57">
        <v>2600</v>
      </c>
      <c r="E11" s="121" t="e">
        <f>'טבלה 5.1.2'!K5*D11</f>
        <v>#DIV/0!</v>
      </c>
      <c r="F11" s="83" t="s">
        <v>254</v>
      </c>
    </row>
    <row r="12" spans="1:8" ht="30" customHeight="1" thickBot="1" x14ac:dyDescent="0.25">
      <c r="A12" s="23" t="s">
        <v>242</v>
      </c>
      <c r="B12" s="63" t="s">
        <v>27</v>
      </c>
      <c r="C12" s="57" t="s">
        <v>272</v>
      </c>
      <c r="D12" s="57" t="s">
        <v>250</v>
      </c>
      <c r="E12" s="119" t="e">
        <f>'סעיף 5.4'!F8*4*10</f>
        <v>#VALUE!</v>
      </c>
      <c r="F12" s="83" t="s">
        <v>340</v>
      </c>
    </row>
    <row r="13" spans="1:8" ht="30" customHeight="1" thickBot="1" x14ac:dyDescent="0.25">
      <c r="A13" s="23" t="s">
        <v>243</v>
      </c>
      <c r="B13" s="129" t="s">
        <v>251</v>
      </c>
      <c r="C13" s="130" t="s">
        <v>273</v>
      </c>
      <c r="D13" s="130">
        <v>5</v>
      </c>
      <c r="E13" s="131" t="e">
        <f>'סעיף 5.4'!F15*D13*10</f>
        <v>#VALUE!</v>
      </c>
      <c r="F13" s="132" t="s">
        <v>340</v>
      </c>
    </row>
    <row r="14" spans="1:8" ht="30" customHeight="1" thickBot="1" x14ac:dyDescent="0.25">
      <c r="A14" s="23" t="s">
        <v>244</v>
      </c>
      <c r="B14" s="129" t="s">
        <v>287</v>
      </c>
      <c r="C14" s="130" t="s">
        <v>274</v>
      </c>
      <c r="D14" s="130">
        <v>1</v>
      </c>
      <c r="E14" s="131">
        <f>'סעיף 5.4'!F28*D14</f>
        <v>0</v>
      </c>
      <c r="F14" s="132" t="s">
        <v>341</v>
      </c>
    </row>
    <row r="15" spans="1:8" ht="45" customHeight="1" thickBot="1" x14ac:dyDescent="0.25">
      <c r="A15" s="23" t="s">
        <v>245</v>
      </c>
      <c r="B15" s="129" t="s">
        <v>275</v>
      </c>
      <c r="C15" s="130" t="s">
        <v>274</v>
      </c>
      <c r="D15" s="130">
        <v>13</v>
      </c>
      <c r="E15" s="131" t="e">
        <f>'סעיף 5.4'!F31*D15</f>
        <v>#VALUE!</v>
      </c>
      <c r="F15" s="132" t="s">
        <v>341</v>
      </c>
    </row>
    <row r="16" spans="1:8" ht="45" customHeight="1" thickBot="1" x14ac:dyDescent="0.25">
      <c r="A16" s="23" t="s">
        <v>345</v>
      </c>
      <c r="B16" s="129" t="s">
        <v>347</v>
      </c>
      <c r="C16" s="130" t="s">
        <v>348</v>
      </c>
      <c r="D16" s="130">
        <v>1</v>
      </c>
      <c r="E16" s="131" t="str">
        <f>'סעיף 5.4'!F36</f>
        <v/>
      </c>
      <c r="F16" s="132"/>
    </row>
    <row r="17" spans="1:8" ht="45" customHeight="1" thickBot="1" x14ac:dyDescent="0.25">
      <c r="A17" s="72" t="s">
        <v>346</v>
      </c>
      <c r="B17" s="117" t="s">
        <v>343</v>
      </c>
      <c r="C17" s="116" t="s">
        <v>348</v>
      </c>
      <c r="D17" s="116">
        <v>156</v>
      </c>
      <c r="E17" s="120" t="e">
        <f>'סעיף 5.4'!$F$37*D17</f>
        <v>#VALUE!</v>
      </c>
      <c r="F17" s="145" t="s">
        <v>349</v>
      </c>
    </row>
    <row r="18" spans="1:8" s="39" customFormat="1" ht="15.75" thickTop="1" thickBot="1" x14ac:dyDescent="0.25">
      <c r="A18" s="36"/>
      <c r="B18" s="37"/>
      <c r="C18" s="36"/>
      <c r="D18" s="36"/>
      <c r="E18" s="38"/>
      <c r="F18" s="38"/>
      <c r="H18" s="40"/>
    </row>
    <row r="19" spans="1:8" s="19" customFormat="1" ht="30" customHeight="1" thickTop="1" thickBot="1" x14ac:dyDescent="0.25">
      <c r="B19" s="278" t="s">
        <v>338</v>
      </c>
      <c r="C19" s="278"/>
      <c r="D19" s="278"/>
      <c r="E19" s="153" t="e">
        <f>SUM(E8:E17)</f>
        <v>#DIV/0!</v>
      </c>
      <c r="F19" s="60"/>
    </row>
    <row r="20" spans="1:8" ht="15" thickTop="1" x14ac:dyDescent="0.2"/>
  </sheetData>
  <mergeCells count="2">
    <mergeCell ref="A5:F5"/>
    <mergeCell ref="B19:D19"/>
  </mergeCells>
  <pageMargins left="0.7" right="0.7" top="0.75" bottom="0.75" header="0.3" footer="0.3"/>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750642D2D161CC40AF2C1C4474B68A0E" ma:contentTypeVersion="4" ma:contentTypeDescription="צור מסמך חדש." ma:contentTypeScope="" ma:versionID="ca8ed16d492d8f6f1c6ed69df1c24227">
  <xsd:schema xmlns:xsd="http://www.w3.org/2001/XMLSchema" xmlns:xs="http://www.w3.org/2001/XMLSchema" xmlns:p="http://schemas.microsoft.com/office/2006/metadata/properties" xmlns:ns2="e160ae35-a7c5-4e84-aae5-a375e8de8b24" xmlns:ns3="8e178596-744c-4bbf-a8c5-00917b94ef90" targetNamespace="http://schemas.microsoft.com/office/2006/metadata/properties" ma:root="true" ma:fieldsID="700b69d1ed665167982d197dd8e07057" ns2:_="" ns3:_="">
    <xsd:import namespace="e160ae35-a7c5-4e84-aae5-a375e8de8b24"/>
    <xsd:import namespace="8e178596-744c-4bbf-a8c5-00917b94ef9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60ae35-a7c5-4e84-aae5-a375e8de8b24"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Details" ma:index="13" nillable="true" ma:displayName="משותף עם פרטים"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178596-744c-4bbf-a8c5-00917b94ef90" elementFormDefault="qualified">
    <xsd:import namespace="http://schemas.microsoft.com/office/2006/documentManagement/types"/>
    <xsd:import namespace="http://schemas.microsoft.com/office/infopath/2007/PartnerControls"/>
    <xsd:element name="SharedWithUsers" ma:index="11"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2" nillable="true" ma:displayName="Hash של רמז לשיתוף"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e160ae35-a7c5-4e84-aae5-a375e8de8b24">KJYD5ZKS6ZPC-1-3731</_dlc_DocId>
    <_dlc_DocIdUrl xmlns="e160ae35-a7c5-4e84-aae5-a375e8de8b24">
      <Url>https://mateor.sharepoint.com/documents/_layouts/15/DocIdRedir.aspx?ID=KJYD5ZKS6ZPC-1-3731</Url>
      <Description>KJYD5ZKS6ZPC-1-3731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501CE1E-3B35-4BA3-8585-8262B33AB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60ae35-a7c5-4e84-aae5-a375e8de8b24"/>
    <ds:schemaRef ds:uri="8e178596-744c-4bbf-a8c5-00917b94ef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F0CF0E-2A61-427D-B815-0AAF1DFF6C58}">
  <ds:schemaRefs>
    <ds:schemaRef ds:uri="http://schemas.microsoft.com/sharepoint/v3/contenttype/forms"/>
  </ds:schemaRefs>
</ds:datastoreItem>
</file>

<file path=customXml/itemProps3.xml><?xml version="1.0" encoding="utf-8"?>
<ds:datastoreItem xmlns:ds="http://schemas.openxmlformats.org/officeDocument/2006/customXml" ds:itemID="{33F57C90-B0EE-45A9-AA08-0D19F6437A6E}">
  <ds:schemaRefs>
    <ds:schemaRef ds:uri="8e178596-744c-4bbf-a8c5-00917b94ef90"/>
    <ds:schemaRef ds:uri="http://purl.org/dc/elements/1.1/"/>
    <ds:schemaRef ds:uri="http://schemas.microsoft.com/office/infopath/2007/PartnerControls"/>
    <ds:schemaRef ds:uri="http://www.w3.org/XML/1998/namespace"/>
    <ds:schemaRef ds:uri="http://purl.org/dc/dcmitype/"/>
    <ds:schemaRef ds:uri="http://schemas.microsoft.com/office/2006/documentManagement/types"/>
    <ds:schemaRef ds:uri="http://schemas.microsoft.com/office/2006/metadata/properties"/>
    <ds:schemaRef ds:uri="http://purl.org/dc/terms/"/>
    <ds:schemaRef ds:uri="http://schemas.openxmlformats.org/package/2006/metadata/core-properties"/>
    <ds:schemaRef ds:uri="e160ae35-a7c5-4e84-aae5-a375e8de8b24"/>
  </ds:schemaRefs>
</ds:datastoreItem>
</file>

<file path=customXml/itemProps4.xml><?xml version="1.0" encoding="utf-8"?>
<ds:datastoreItem xmlns:ds="http://schemas.openxmlformats.org/officeDocument/2006/customXml" ds:itemID="{9FB2C92B-ECA8-4CE5-B30A-8BCE95B0626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8</vt:i4>
      </vt:variant>
      <vt:variant>
        <vt:lpstr>טווחים בעלי שם</vt:lpstr>
      </vt:variant>
      <vt:variant>
        <vt:i4>8</vt:i4>
      </vt:variant>
    </vt:vector>
  </HeadingPairs>
  <TitlesOfParts>
    <vt:vector size="16" baseType="lpstr">
      <vt:lpstr>מקרא</vt:lpstr>
      <vt:lpstr>מע"מ</vt:lpstr>
      <vt:lpstr>טבלה 5.1.1</vt:lpstr>
      <vt:lpstr>טבלה 5.1.2</vt:lpstr>
      <vt:lpstr>סעיף 5.2</vt:lpstr>
      <vt:lpstr>סעיף 5.3</vt:lpstr>
      <vt:lpstr>סעיף 5.4</vt:lpstr>
      <vt:lpstr>סעיף 5.5</vt:lpstr>
      <vt:lpstr>'סעיף 5.3'!_Toc54878998</vt:lpstr>
      <vt:lpstr>'מע"מ'!WPrint_Area_W</vt:lpstr>
      <vt:lpstr>מקרא!WPrint_Area_W</vt:lpstr>
      <vt:lpstr>'סעיף 5.4'!WPrint_Area_W</vt:lpstr>
      <vt:lpstr>'טבלה 5.1.2'!WPrint_TitlesW</vt:lpstr>
      <vt:lpstr>'סעיף 5.2'!WPrint_TitlesW</vt:lpstr>
      <vt:lpstr>'סעיף 5.3'!WPrint_TitlesW</vt:lpstr>
      <vt:lpstr>'סעיף 5.4'!WPrint_TitlesW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Doron</dc:creator>
  <cp:lastModifiedBy>רויטל יגודה</cp:lastModifiedBy>
  <cp:lastPrinted>2018-05-23T19:03:07Z</cp:lastPrinted>
  <dcterms:created xsi:type="dcterms:W3CDTF">2015-02-04T14:31:53Z</dcterms:created>
  <dcterms:modified xsi:type="dcterms:W3CDTF">2018-09-05T11:51:26Z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0x010100750642D2D161CC40AF2C1C4474B68A0E</vt:lpwstr>
  </property>
  <property fmtid="{D5CDD505-2E9C-101B-9397-08002B2CF9AE}" pid="3" name="_dlc_DocIdItemGuid">
    <vt:lpwstr>98932a12-340e-4b35-a9a7-692e6e0fd9e5</vt:lpwstr>
  </property>
</Properties>
</file>